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1.xml" ContentType="application/vnd.openxmlformats-officedocument.drawingml.chart+xml"/>
  <Override PartName="/xl/charts/style2.xml" ContentType="application/vnd.ms-office.chartstyle+xml"/>
  <Override PartName="/xl/charts/colors2.xml" ContentType="application/vnd.ms-office.chartcolorstyle+xml"/>
  <Override PartName="/xl/charts/chart2.xml" ContentType="application/vnd.openxmlformats-officedocument.drawingml.chart+xml"/>
  <Override PartName="/xl/charts/style3.xml" ContentType="application/vnd.ms-office.chartstyle+xml"/>
  <Override PartName="/xl/charts/colors3.xml" ContentType="application/vnd.ms-office.chartcolorstyle+xml"/>
  <Override PartName="/xl/charts/chartEx2.xml" ContentType="application/vnd.ms-office.chartex+xml"/>
  <Override PartName="/xl/charts/style4.xml" ContentType="application/vnd.ms-office.chartstyle+xml"/>
  <Override PartName="/xl/charts/colors4.xml" ContentType="application/vnd.ms-office.chartcolorstyle+xml"/>
  <Override PartName="/xl/charts/chart3.xml" ContentType="application/vnd.openxmlformats-officedocument.drawingml.chart+xml"/>
  <Override PartName="/xl/charts/style5.xml" ContentType="application/vnd.ms-office.chartstyle+xml"/>
  <Override PartName="/xl/charts/colors5.xml" ContentType="application/vnd.ms-office.chartcolorstyle+xml"/>
  <Override PartName="/xl/charts/chart4.xml" ContentType="application/vnd.openxmlformats-officedocument.drawingml.chart+xml"/>
  <Override PartName="/xl/charts/style6.xml" ContentType="application/vnd.ms-office.chartstyle+xml"/>
  <Override PartName="/xl/charts/colors6.xml" ContentType="application/vnd.ms-office.chartcolorstyle+xml"/>
  <Override PartName="/xl/charts/chart5.xml" ContentType="application/vnd.openxmlformats-officedocument.drawingml.chart+xml"/>
  <Override PartName="/xl/charts/style7.xml" ContentType="application/vnd.ms-office.chartstyle+xml"/>
  <Override PartName="/xl/charts/colors7.xml" ContentType="application/vnd.ms-office.chartcolorstyle+xml"/>
  <Override PartName="/xl/charts/chart6.xml" ContentType="application/vnd.openxmlformats-officedocument.drawingml.chart+xml"/>
  <Override PartName="/xl/charts/style8.xml" ContentType="application/vnd.ms-office.chartstyle+xml"/>
  <Override PartName="/xl/charts/colors8.xml" ContentType="application/vnd.ms-office.chartcolorstyle+xml"/>
  <Override PartName="/xl/charts/chart7.xml" ContentType="application/vnd.openxmlformats-officedocument.drawingml.chart+xml"/>
  <Override PartName="/xl/charts/style9.xml" ContentType="application/vnd.ms-office.chartstyle+xml"/>
  <Override PartName="/xl/charts/colors9.xml" ContentType="application/vnd.ms-office.chartcolorstyle+xml"/>
  <Override PartName="/xl/charts/chart8.xml" ContentType="application/vnd.openxmlformats-officedocument.drawingml.chart+xml"/>
  <Override PartName="/xl/charts/style10.xml" ContentType="application/vnd.ms-office.chartstyle+xml"/>
  <Override PartName="/xl/charts/colors10.xml" ContentType="application/vnd.ms-office.chartcolorstyle+xml"/>
  <Override PartName="/xl/charts/chart9.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jwhan/Documents/"/>
    </mc:Choice>
  </mc:AlternateContent>
  <xr:revisionPtr revIDLastSave="0" documentId="13_ncr:1_{F4329CB5-5C71-934C-945E-CA5B79045AFF}" xr6:coauthVersionLast="47" xr6:coauthVersionMax="47" xr10:uidLastSave="{00000000-0000-0000-0000-000000000000}"/>
  <bookViews>
    <workbookView xWindow="0" yWindow="0" windowWidth="51200" windowHeight="21600" activeTab="3" xr2:uid="{00000000-000D-0000-FFFF-FFFF00000000}"/>
  </bookViews>
  <sheets>
    <sheet name="BD" sheetId="1" state="hidden" r:id="rId1"/>
    <sheet name="TD" sheetId="2" state="hidden" r:id="rId2"/>
    <sheet name="Espejo" sheetId="3" state="hidden" r:id="rId3"/>
    <sheet name="TCDB" sheetId="4" r:id="rId4"/>
  </sheets>
  <definedNames>
    <definedName name="_xlchart.v1.0" hidden="1">Espejo!$H$12:$H$16</definedName>
    <definedName name="_xlchart.v1.1" hidden="1">Espejo!$I$11</definedName>
    <definedName name="_xlchart.v1.2" hidden="1">Espejo!$I$12:$I$16</definedName>
    <definedName name="_xlchart.v1.3" hidden="1">Espejo!$L$4:$L$17</definedName>
    <definedName name="_xlchart.v1.4" hidden="1">Espejo!$M$4:$M$17</definedName>
    <definedName name="SegmentaciónDeDatos_Comuna">#N/A</definedName>
    <definedName name="SegmentaciónDeDatos_Enfoque_temático">#N/A</definedName>
    <definedName name="SegmentaciónDeDatos_Publico_objetivo">#N/A</definedName>
  </definedNames>
  <calcPr calcId="191029"/>
  <pivotCaches>
    <pivotCache cacheId="0" r:id="rId5"/>
  </pivotCaches>
  <extLst>
    <ext xmlns:x14="http://schemas.microsoft.com/office/spreadsheetml/2009/9/main" uri="{BBE1A952-AA13-448e-AADC-164F8A28A991}">
      <x14:slicerCaches>
        <x14:slicerCache r:id="rId6"/>
        <x14:slicerCache r:id="rId7"/>
        <x14:slicerCache r:id="rId8"/>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4" i="3" l="1"/>
  <c r="BH12" i="3"/>
  <c r="BH20" i="3"/>
  <c r="BH28" i="3"/>
  <c r="BH5" i="3"/>
  <c r="BH13" i="3"/>
  <c r="BH21" i="3"/>
  <c r="BH29" i="3"/>
  <c r="BH6" i="3"/>
  <c r="BH14" i="3"/>
  <c r="BH22" i="3"/>
  <c r="BH30" i="3"/>
  <c r="BH7" i="3"/>
  <c r="BH15" i="3"/>
  <c r="BH23" i="3"/>
  <c r="BH31" i="3"/>
  <c r="BH8" i="3"/>
  <c r="BH16" i="3"/>
  <c r="BH24" i="3"/>
  <c r="BH32" i="3"/>
  <c r="BH9" i="3"/>
  <c r="BH17" i="3"/>
  <c r="BH25" i="3"/>
  <c r="BH33" i="3"/>
  <c r="BH10" i="3"/>
  <c r="BH18" i="3"/>
  <c r="BH26" i="3"/>
  <c r="BH11" i="3"/>
  <c r="BH19" i="3"/>
  <c r="BH27" i="3"/>
  <c r="BH3" i="3"/>
  <c r="BA4" i="3"/>
  <c r="BA8" i="3"/>
  <c r="BA9" i="3"/>
  <c r="BA5" i="3"/>
  <c r="BA6" i="3"/>
  <c r="BA7" i="3"/>
  <c r="BA3" i="3"/>
  <c r="AW4" i="3"/>
  <c r="AW3" i="3"/>
  <c r="AP4" i="3"/>
  <c r="AP8" i="3"/>
  <c r="AP9" i="3"/>
  <c r="AP5" i="3"/>
  <c r="AP6" i="3"/>
  <c r="AP7" i="3"/>
  <c r="AP3" i="3"/>
  <c r="AK4" i="3"/>
  <c r="AK7" i="3"/>
  <c r="AK8" i="3"/>
  <c r="AK9" i="3"/>
  <c r="AK10" i="3"/>
  <c r="AK5" i="3"/>
  <c r="AK6" i="3"/>
  <c r="AK3" i="3"/>
  <c r="AF4" i="3"/>
  <c r="AF3" i="3"/>
  <c r="AB4" i="3"/>
  <c r="AB5" i="3"/>
  <c r="AB3" i="3"/>
  <c r="T5" i="3"/>
  <c r="T6" i="3"/>
  <c r="T7" i="3"/>
  <c r="T8" i="3"/>
  <c r="T9" i="3"/>
  <c r="T10" i="3"/>
  <c r="T11" i="3"/>
  <c r="T12" i="3"/>
  <c r="T4" i="3"/>
  <c r="Q5" i="3"/>
  <c r="Q4" i="3"/>
  <c r="M5" i="3"/>
  <c r="M13" i="3"/>
  <c r="M8" i="3"/>
  <c r="M17" i="3"/>
  <c r="M11" i="3"/>
  <c r="M6" i="3"/>
  <c r="M14" i="3"/>
  <c r="M16" i="3"/>
  <c r="M12" i="3"/>
  <c r="M7" i="3"/>
  <c r="M15" i="3"/>
  <c r="M9" i="3"/>
  <c r="M10" i="3"/>
  <c r="M4" i="3"/>
  <c r="I5" i="3"/>
  <c r="I9" i="3"/>
  <c r="I6" i="3"/>
  <c r="I7" i="3"/>
  <c r="I8" i="3"/>
  <c r="I4" i="3"/>
  <c r="F135" i="3"/>
  <c r="F127" i="3"/>
  <c r="F119" i="3"/>
  <c r="F111" i="3"/>
  <c r="F103" i="3"/>
  <c r="F95" i="3"/>
  <c r="F87" i="3"/>
  <c r="F79" i="3"/>
  <c r="F71" i="3"/>
  <c r="F63" i="3"/>
  <c r="F55" i="3"/>
  <c r="F47" i="3"/>
  <c r="F39" i="3"/>
  <c r="F31" i="3"/>
  <c r="F23" i="3"/>
  <c r="F15" i="3"/>
  <c r="F7" i="3"/>
  <c r="F116" i="3"/>
  <c r="F100" i="3"/>
  <c r="F76" i="3"/>
  <c r="F52" i="3"/>
  <c r="F28" i="3"/>
  <c r="F4" i="3"/>
  <c r="F123" i="3"/>
  <c r="F91" i="3"/>
  <c r="F67" i="3"/>
  <c r="F35" i="3"/>
  <c r="F130" i="3"/>
  <c r="F98" i="3"/>
  <c r="F74" i="3"/>
  <c r="F42" i="3"/>
  <c r="F10" i="3"/>
  <c r="F134" i="3"/>
  <c r="F126" i="3"/>
  <c r="F118" i="3"/>
  <c r="F110" i="3"/>
  <c r="F102" i="3"/>
  <c r="F94" i="3"/>
  <c r="F86" i="3"/>
  <c r="F78" i="3"/>
  <c r="F70" i="3"/>
  <c r="F62" i="3"/>
  <c r="F54" i="3"/>
  <c r="F46" i="3"/>
  <c r="F38" i="3"/>
  <c r="F30" i="3"/>
  <c r="F22" i="3"/>
  <c r="F14" i="3"/>
  <c r="F6" i="3"/>
  <c r="F132" i="3"/>
  <c r="F92" i="3"/>
  <c r="F68" i="3"/>
  <c r="F36" i="3"/>
  <c r="F12" i="3"/>
  <c r="F115" i="3"/>
  <c r="F99" i="3"/>
  <c r="F75" i="3"/>
  <c r="F59" i="3"/>
  <c r="F27" i="3"/>
  <c r="F122" i="3"/>
  <c r="F90" i="3"/>
  <c r="F50" i="3"/>
  <c r="F26" i="3"/>
  <c r="F133" i="3"/>
  <c r="F125" i="3"/>
  <c r="F117" i="3"/>
  <c r="F109" i="3"/>
  <c r="F101" i="3"/>
  <c r="F93" i="3"/>
  <c r="F85" i="3"/>
  <c r="F77" i="3"/>
  <c r="F69" i="3"/>
  <c r="F61" i="3"/>
  <c r="F53" i="3"/>
  <c r="F45" i="3"/>
  <c r="F37" i="3"/>
  <c r="F29" i="3"/>
  <c r="F21" i="3"/>
  <c r="F13" i="3"/>
  <c r="F5" i="3"/>
  <c r="F124" i="3"/>
  <c r="F108" i="3"/>
  <c r="F84" i="3"/>
  <c r="F60" i="3"/>
  <c r="F44" i="3"/>
  <c r="F20" i="3"/>
  <c r="F131" i="3"/>
  <c r="F107" i="3"/>
  <c r="F83" i="3"/>
  <c r="F51" i="3"/>
  <c r="F43" i="3"/>
  <c r="F11" i="3"/>
  <c r="F106" i="3"/>
  <c r="F82" i="3"/>
  <c r="F58" i="3"/>
  <c r="F18" i="3"/>
  <c r="F129" i="3"/>
  <c r="F121" i="3"/>
  <c r="F113" i="3"/>
  <c r="F105" i="3"/>
  <c r="F97" i="3"/>
  <c r="F89" i="3"/>
  <c r="F81" i="3"/>
  <c r="F73" i="3"/>
  <c r="F65" i="3"/>
  <c r="F57" i="3"/>
  <c r="F49" i="3"/>
  <c r="F41" i="3"/>
  <c r="F33" i="3"/>
  <c r="F25" i="3"/>
  <c r="F17" i="3"/>
  <c r="F9" i="3"/>
  <c r="F128" i="3"/>
  <c r="F120" i="3"/>
  <c r="F112" i="3"/>
  <c r="F104" i="3"/>
  <c r="F96" i="3"/>
  <c r="F88" i="3"/>
  <c r="F80" i="3"/>
  <c r="F72" i="3"/>
  <c r="F64" i="3"/>
  <c r="F56" i="3"/>
  <c r="F48" i="3"/>
  <c r="F40" i="3"/>
  <c r="F32" i="3"/>
  <c r="F24" i="3"/>
  <c r="F16" i="3"/>
  <c r="F8" i="3"/>
  <c r="F19" i="3"/>
  <c r="F114" i="3"/>
  <c r="F66" i="3"/>
  <c r="F34" i="3"/>
  <c r="C297" i="3"/>
  <c r="C289" i="3"/>
  <c r="C281" i="3"/>
  <c r="C273" i="3"/>
  <c r="C265" i="3"/>
  <c r="C257" i="3"/>
  <c r="C249" i="3"/>
  <c r="C241" i="3"/>
  <c r="C233" i="3"/>
  <c r="C225" i="3"/>
  <c r="C217" i="3"/>
  <c r="C209" i="3"/>
  <c r="C201" i="3"/>
  <c r="C193" i="3"/>
  <c r="C185" i="3"/>
  <c r="C177" i="3"/>
  <c r="C169" i="3"/>
  <c r="C161" i="3"/>
  <c r="C153" i="3"/>
  <c r="C145" i="3"/>
  <c r="C137" i="3"/>
  <c r="C129" i="3"/>
  <c r="C121" i="3"/>
  <c r="C113" i="3"/>
  <c r="C105" i="3"/>
  <c r="C97" i="3"/>
  <c r="C89" i="3"/>
  <c r="C81" i="3"/>
  <c r="C73" i="3"/>
  <c r="C65" i="3"/>
  <c r="C57" i="3"/>
  <c r="C49" i="3"/>
  <c r="C41" i="3"/>
  <c r="C33" i="3"/>
  <c r="C25" i="3"/>
  <c r="C17" i="3"/>
  <c r="C9" i="3"/>
  <c r="C278" i="3"/>
  <c r="C238" i="3"/>
  <c r="C214" i="3"/>
  <c r="C190" i="3"/>
  <c r="C166" i="3"/>
  <c r="C134" i="3"/>
  <c r="C102" i="3"/>
  <c r="C78" i="3"/>
  <c r="C54" i="3"/>
  <c r="C22" i="3"/>
  <c r="C285" i="3"/>
  <c r="C237" i="3"/>
  <c r="C197" i="3"/>
  <c r="C165" i="3"/>
  <c r="C133" i="3"/>
  <c r="C117" i="3"/>
  <c r="C93" i="3"/>
  <c r="C69" i="3"/>
  <c r="C45" i="3"/>
  <c r="C29" i="3"/>
  <c r="C5" i="3"/>
  <c r="C147" i="3"/>
  <c r="C99" i="3"/>
  <c r="C59" i="3"/>
  <c r="C11" i="3"/>
  <c r="C266" i="3"/>
  <c r="C138" i="3"/>
  <c r="C90" i="3"/>
  <c r="C42" i="3"/>
  <c r="C296" i="3"/>
  <c r="C288" i="3"/>
  <c r="C280" i="3"/>
  <c r="C272" i="3"/>
  <c r="C264" i="3"/>
  <c r="C256" i="3"/>
  <c r="C248" i="3"/>
  <c r="C240" i="3"/>
  <c r="C232" i="3"/>
  <c r="C224" i="3"/>
  <c r="C216" i="3"/>
  <c r="C208" i="3"/>
  <c r="C200" i="3"/>
  <c r="C192" i="3"/>
  <c r="C184" i="3"/>
  <c r="C176" i="3"/>
  <c r="C168" i="3"/>
  <c r="C160" i="3"/>
  <c r="C152" i="3"/>
  <c r="C144" i="3"/>
  <c r="C136" i="3"/>
  <c r="C128" i="3"/>
  <c r="C120" i="3"/>
  <c r="C112" i="3"/>
  <c r="C104" i="3"/>
  <c r="C96" i="3"/>
  <c r="C88" i="3"/>
  <c r="C80" i="3"/>
  <c r="C72" i="3"/>
  <c r="C64" i="3"/>
  <c r="C56" i="3"/>
  <c r="C48" i="3"/>
  <c r="C40" i="3"/>
  <c r="C32" i="3"/>
  <c r="C24" i="3"/>
  <c r="C16" i="3"/>
  <c r="C8" i="3"/>
  <c r="C23" i="3"/>
  <c r="C7" i="3"/>
  <c r="C270" i="3"/>
  <c r="C254" i="3"/>
  <c r="C230" i="3"/>
  <c r="C206" i="3"/>
  <c r="C182" i="3"/>
  <c r="C158" i="3"/>
  <c r="C142" i="3"/>
  <c r="C118" i="3"/>
  <c r="C86" i="3"/>
  <c r="C62" i="3"/>
  <c r="C30" i="3"/>
  <c r="C6" i="3"/>
  <c r="C269" i="3"/>
  <c r="C213" i="3"/>
  <c r="C181" i="3"/>
  <c r="C149" i="3"/>
  <c r="C125" i="3"/>
  <c r="C101" i="3"/>
  <c r="C77" i="3"/>
  <c r="C53" i="3"/>
  <c r="C21" i="3"/>
  <c r="C123" i="3"/>
  <c r="C35" i="3"/>
  <c r="C274" i="3"/>
  <c r="C122" i="3"/>
  <c r="C74" i="3"/>
  <c r="C34" i="3"/>
  <c r="C10" i="3"/>
  <c r="C295" i="3"/>
  <c r="C287" i="3"/>
  <c r="C279" i="3"/>
  <c r="C271" i="3"/>
  <c r="C263" i="3"/>
  <c r="C255" i="3"/>
  <c r="C247" i="3"/>
  <c r="C239" i="3"/>
  <c r="C231" i="3"/>
  <c r="C223" i="3"/>
  <c r="C215" i="3"/>
  <c r="C207" i="3"/>
  <c r="C199" i="3"/>
  <c r="C191" i="3"/>
  <c r="C183" i="3"/>
  <c r="C175" i="3"/>
  <c r="C167" i="3"/>
  <c r="C159" i="3"/>
  <c r="C151" i="3"/>
  <c r="C143" i="3"/>
  <c r="C135" i="3"/>
  <c r="C127" i="3"/>
  <c r="C119" i="3"/>
  <c r="C111" i="3"/>
  <c r="C103" i="3"/>
  <c r="C95" i="3"/>
  <c r="C87" i="3"/>
  <c r="C79" i="3"/>
  <c r="C71" i="3"/>
  <c r="C63" i="3"/>
  <c r="C55" i="3"/>
  <c r="C47" i="3"/>
  <c r="C39" i="3"/>
  <c r="C31" i="3"/>
  <c r="C15" i="3"/>
  <c r="C286" i="3"/>
  <c r="C262" i="3"/>
  <c r="C246" i="3"/>
  <c r="C222" i="3"/>
  <c r="C198" i="3"/>
  <c r="C174" i="3"/>
  <c r="C150" i="3"/>
  <c r="C126" i="3"/>
  <c r="C110" i="3"/>
  <c r="C94" i="3"/>
  <c r="C70" i="3"/>
  <c r="C46" i="3"/>
  <c r="C38" i="3"/>
  <c r="C14" i="3"/>
  <c r="C277" i="3"/>
  <c r="C261" i="3"/>
  <c r="C253" i="3"/>
  <c r="C245" i="3"/>
  <c r="C229" i="3"/>
  <c r="C221" i="3"/>
  <c r="C205" i="3"/>
  <c r="C189" i="3"/>
  <c r="C173" i="3"/>
  <c r="C157" i="3"/>
  <c r="C141" i="3"/>
  <c r="C109" i="3"/>
  <c r="C85" i="3"/>
  <c r="C61" i="3"/>
  <c r="C37" i="3"/>
  <c r="C13" i="3"/>
  <c r="C139" i="3"/>
  <c r="C91" i="3"/>
  <c r="C51" i="3"/>
  <c r="C27" i="3"/>
  <c r="C282" i="3"/>
  <c r="C178" i="3"/>
  <c r="C154" i="3"/>
  <c r="C130" i="3"/>
  <c r="C106" i="3"/>
  <c r="C82" i="3"/>
  <c r="C58" i="3"/>
  <c r="C26" i="3"/>
  <c r="C294" i="3"/>
  <c r="C293" i="3"/>
  <c r="C292" i="3"/>
  <c r="C284" i="3"/>
  <c r="C276" i="3"/>
  <c r="C268" i="3"/>
  <c r="C260" i="3"/>
  <c r="C252" i="3"/>
  <c r="C244" i="3"/>
  <c r="C236" i="3"/>
  <c r="C228" i="3"/>
  <c r="C220" i="3"/>
  <c r="C212" i="3"/>
  <c r="C204" i="3"/>
  <c r="C196" i="3"/>
  <c r="C188" i="3"/>
  <c r="C180" i="3"/>
  <c r="C172" i="3"/>
  <c r="C164" i="3"/>
  <c r="C156" i="3"/>
  <c r="C148" i="3"/>
  <c r="C140" i="3"/>
  <c r="C132" i="3"/>
  <c r="C124" i="3"/>
  <c r="C116" i="3"/>
  <c r="C108" i="3"/>
  <c r="C100" i="3"/>
  <c r="C92" i="3"/>
  <c r="C84" i="3"/>
  <c r="C76" i="3"/>
  <c r="C68" i="3"/>
  <c r="C60" i="3"/>
  <c r="C52" i="3"/>
  <c r="C44" i="3"/>
  <c r="C36" i="3"/>
  <c r="C28" i="3"/>
  <c r="C20" i="3"/>
  <c r="C12" i="3"/>
  <c r="C4" i="3"/>
  <c r="C291" i="3"/>
  <c r="C283" i="3"/>
  <c r="C275" i="3"/>
  <c r="C267" i="3"/>
  <c r="C259" i="3"/>
  <c r="C251" i="3"/>
  <c r="C243" i="3"/>
  <c r="C235" i="3"/>
  <c r="C227" i="3"/>
  <c r="C219" i="3"/>
  <c r="C211" i="3"/>
  <c r="C203" i="3"/>
  <c r="C195" i="3"/>
  <c r="C187" i="3"/>
  <c r="C179" i="3"/>
  <c r="C171" i="3"/>
  <c r="C163" i="3"/>
  <c r="C155" i="3"/>
  <c r="C131" i="3"/>
  <c r="C115" i="3"/>
  <c r="C107" i="3"/>
  <c r="C83" i="3"/>
  <c r="C75" i="3"/>
  <c r="C67" i="3"/>
  <c r="C43" i="3"/>
  <c r="C19" i="3"/>
  <c r="C290" i="3"/>
  <c r="C258" i="3"/>
  <c r="C250" i="3"/>
  <c r="C242" i="3"/>
  <c r="C234" i="3"/>
  <c r="C226" i="3"/>
  <c r="C218" i="3"/>
  <c r="C210" i="3"/>
  <c r="C202" i="3"/>
  <c r="C194" i="3"/>
  <c r="C186" i="3"/>
  <c r="C170" i="3"/>
  <c r="C162" i="3"/>
  <c r="C146" i="3"/>
  <c r="C114" i="3"/>
  <c r="C98" i="3"/>
  <c r="C66" i="3"/>
  <c r="C50" i="3"/>
  <c r="C18" i="3"/>
  <c r="BH34" i="3" l="1"/>
  <c r="BH40" i="3"/>
  <c r="BH39" i="3"/>
  <c r="BH45" i="3"/>
  <c r="BH44" i="3"/>
  <c r="BH41" i="3"/>
  <c r="BH38" i="3"/>
  <c r="BH42" i="3"/>
  <c r="BH43" i="3"/>
  <c r="BH37" i="3"/>
  <c r="BH36" i="3"/>
  <c r="BI36" i="3" s="1"/>
  <c r="T13" i="3"/>
  <c r="AB6" i="3"/>
  <c r="AF5" i="3"/>
  <c r="AK11" i="3"/>
  <c r="AQ3" i="3"/>
  <c r="AP10" i="3"/>
  <c r="AQ7" i="3"/>
  <c r="AQ6" i="3"/>
  <c r="AQ5" i="3"/>
  <c r="AQ9" i="3"/>
  <c r="AQ8" i="3"/>
  <c r="AQ4" i="3"/>
  <c r="AW5" i="3"/>
  <c r="BB3" i="3"/>
  <c r="BA10" i="3"/>
  <c r="BB7" i="3"/>
  <c r="BB6" i="3"/>
  <c r="BB5" i="3"/>
  <c r="BB9" i="3"/>
  <c r="BB8" i="3"/>
  <c r="BB4" i="3"/>
  <c r="T24" i="3"/>
  <c r="T25" i="3"/>
  <c r="T20" i="3"/>
  <c r="T21" i="3"/>
  <c r="T22" i="3"/>
  <c r="T18" i="3"/>
  <c r="T17" i="3"/>
  <c r="T23" i="3"/>
  <c r="T16" i="3"/>
  <c r="T19" i="3"/>
  <c r="T15" i="3"/>
  <c r="U15" i="3" s="1"/>
  <c r="F168" i="3"/>
  <c r="F150" i="3"/>
  <c r="F153" i="3"/>
  <c r="F145" i="3"/>
  <c r="F154" i="3"/>
  <c r="F152" i="3"/>
  <c r="F139" i="3"/>
  <c r="F148" i="3"/>
  <c r="F163" i="3"/>
  <c r="F164" i="3"/>
  <c r="F157" i="3"/>
  <c r="F166" i="3"/>
  <c r="F170" i="3"/>
  <c r="F155" i="3"/>
  <c r="F151" i="3"/>
  <c r="F138" i="3"/>
  <c r="F140" i="3"/>
  <c r="F165" i="3"/>
  <c r="F146" i="3"/>
  <c r="F160" i="3"/>
  <c r="F161" i="3"/>
  <c r="F158" i="3"/>
  <c r="F156" i="3"/>
  <c r="F169" i="3"/>
  <c r="F144" i="3"/>
  <c r="F141" i="3"/>
  <c r="F142" i="3"/>
  <c r="F143" i="3"/>
  <c r="F147" i="3"/>
  <c r="F167" i="3"/>
  <c r="F162" i="3"/>
  <c r="F159" i="3"/>
  <c r="F149" i="3"/>
  <c r="F171" i="3"/>
  <c r="I14" i="3"/>
  <c r="I10" i="3"/>
  <c r="E48" i="4" s="1"/>
  <c r="I15" i="3"/>
  <c r="I16" i="3"/>
  <c r="I12" i="3"/>
  <c r="I13" i="3"/>
  <c r="Q6" i="3"/>
  <c r="M18" i="3"/>
  <c r="N10" i="3" s="1"/>
  <c r="N4" i="3" l="1"/>
  <c r="BI37" i="3"/>
  <c r="BI39" i="3"/>
  <c r="BI42" i="3"/>
  <c r="BI38" i="3"/>
  <c r="BI41" i="3"/>
  <c r="BI44" i="3"/>
  <c r="BI45" i="3"/>
  <c r="BI40" i="3"/>
  <c r="BI43" i="3"/>
  <c r="BC6" i="3"/>
  <c r="BD6" i="3" s="1"/>
  <c r="BE6" i="3" s="1"/>
  <c r="BC8" i="3"/>
  <c r="BD8" i="3" s="1"/>
  <c r="BE8" i="3" s="1"/>
  <c r="BC9" i="3"/>
  <c r="BD9" i="3" s="1"/>
  <c r="BE9" i="3" s="1"/>
  <c r="BC7" i="3"/>
  <c r="BD7" i="3" s="1"/>
  <c r="BE7" i="3" s="1"/>
  <c r="BC3" i="3"/>
  <c r="BD3" i="3" s="1"/>
  <c r="BE3" i="3" s="1"/>
  <c r="BC5" i="3"/>
  <c r="BD5" i="3" s="1"/>
  <c r="BE5" i="3" s="1"/>
  <c r="BC4" i="3"/>
  <c r="BD4" i="3" s="1"/>
  <c r="BE4" i="3" s="1"/>
  <c r="AR8" i="3"/>
  <c r="AS8" i="3" s="1"/>
  <c r="AT8" i="3" s="1"/>
  <c r="AR3" i="3"/>
  <c r="AS3" i="3" s="1"/>
  <c r="AT3" i="3" s="1"/>
  <c r="AR9" i="3"/>
  <c r="AS9" i="3" s="1"/>
  <c r="AT9" i="3" s="1"/>
  <c r="AR5" i="3"/>
  <c r="AS5" i="3" s="1"/>
  <c r="AT5" i="3" s="1"/>
  <c r="AR7" i="3"/>
  <c r="AS7" i="3" s="1"/>
  <c r="AT7" i="3" s="1"/>
  <c r="AR4" i="3"/>
  <c r="AS4" i="3" s="1"/>
  <c r="AT4" i="3" s="1"/>
  <c r="AR6" i="3"/>
  <c r="AS6" i="3" s="1"/>
  <c r="AT6" i="3" s="1"/>
  <c r="U20" i="3"/>
  <c r="U17" i="3"/>
  <c r="U21" i="3"/>
  <c r="U18" i="3"/>
  <c r="U23" i="3"/>
  <c r="U19" i="3"/>
  <c r="U25" i="3"/>
  <c r="U16" i="3"/>
  <c r="U24" i="3"/>
  <c r="U22" i="3"/>
  <c r="N6" i="3"/>
  <c r="N14" i="3"/>
  <c r="N13" i="3"/>
  <c r="N7" i="3"/>
  <c r="N8" i="3"/>
  <c r="N15" i="3"/>
  <c r="N16" i="3"/>
  <c r="N17" i="3"/>
  <c r="N9" i="3"/>
  <c r="N5" i="3"/>
  <c r="N12" i="3"/>
  <c r="N11" i="3"/>
  <c r="BJ41" i="3" l="1"/>
  <c r="BK41" i="3" s="1"/>
  <c r="BL41" i="3" s="1"/>
  <c r="BJ36" i="3"/>
  <c r="BK36" i="3" s="1"/>
  <c r="BL36" i="3" s="1"/>
  <c r="BJ42" i="3"/>
  <c r="BK42" i="3" s="1"/>
  <c r="BL42" i="3" s="1"/>
  <c r="BJ44" i="3"/>
  <c r="BK44" i="3" s="1"/>
  <c r="BL44" i="3" s="1"/>
  <c r="BJ43" i="3"/>
  <c r="BK43" i="3" s="1"/>
  <c r="BL43" i="3" s="1"/>
  <c r="BJ38" i="3"/>
  <c r="BK38" i="3" s="1"/>
  <c r="BL38" i="3" s="1"/>
  <c r="BJ45" i="3"/>
  <c r="BK45" i="3" s="1"/>
  <c r="BL45" i="3" s="1"/>
  <c r="BJ37" i="3"/>
  <c r="BK37" i="3" s="1"/>
  <c r="BL37" i="3" s="1"/>
  <c r="BJ40" i="3"/>
  <c r="BK40" i="3" s="1"/>
  <c r="BL40" i="3" s="1"/>
  <c r="BJ39" i="3"/>
  <c r="BK39" i="3" s="1"/>
  <c r="BL39" i="3" s="1"/>
  <c r="V20" i="3"/>
  <c r="W20" i="3" s="1"/>
  <c r="X20" i="3" s="1"/>
  <c r="V15" i="3"/>
  <c r="W15" i="3" s="1"/>
  <c r="X15" i="3" s="1"/>
  <c r="V18" i="3"/>
  <c r="W18" i="3" s="1"/>
  <c r="X18" i="3" s="1"/>
  <c r="V24" i="3"/>
  <c r="W24" i="3" s="1"/>
  <c r="X24" i="3" s="1"/>
  <c r="V16" i="3"/>
  <c r="W16" i="3" s="1"/>
  <c r="X16" i="3" s="1"/>
  <c r="V23" i="3"/>
  <c r="W23" i="3" s="1"/>
  <c r="X23" i="3" s="1"/>
  <c r="V22" i="3"/>
  <c r="W22" i="3" s="1"/>
  <c r="X22" i="3" s="1"/>
  <c r="V19" i="3"/>
  <c r="W19" i="3" s="1"/>
  <c r="X19" i="3" s="1"/>
  <c r="V21" i="3"/>
  <c r="W21" i="3" s="1"/>
  <c r="X21" i="3" s="1"/>
  <c r="V25" i="3"/>
  <c r="W25" i="3" s="1"/>
  <c r="X25" i="3" s="1"/>
  <c r="V17" i="3"/>
  <c r="W17" i="3" s="1"/>
  <c r="X17" i="3" s="1"/>
</calcChain>
</file>

<file path=xl/sharedStrings.xml><?xml version="1.0" encoding="utf-8"?>
<sst xmlns="http://schemas.openxmlformats.org/spreadsheetml/2006/main" count="5841" uniqueCount="1099">
  <si>
    <t>Nombre actor</t>
  </si>
  <si>
    <t>Práctica</t>
  </si>
  <si>
    <t>Disciplina</t>
  </si>
  <si>
    <t>Formato actividad</t>
  </si>
  <si>
    <t>Redes Sociales</t>
  </si>
  <si>
    <t>Comuna</t>
  </si>
  <si>
    <t>Participación redes</t>
  </si>
  <si>
    <t>Conocimiento instancias</t>
  </si>
  <si>
    <t>Participación instancias</t>
  </si>
  <si>
    <t>Sede</t>
  </si>
  <si>
    <t>No. Integrantes</t>
  </si>
  <si>
    <t>Publico objetivo</t>
  </si>
  <si>
    <t>Apuesta inclusiva</t>
  </si>
  <si>
    <t>Enfoque temático</t>
  </si>
  <si>
    <t>Poblaciones</t>
  </si>
  <si>
    <t xml:space="preserve">Aka Condor Original </t>
  </si>
  <si>
    <t>Dj/Beatmaker (Hip-Hop)</t>
  </si>
  <si>
    <t>Música</t>
  </si>
  <si>
    <t>Gran formato (A partir de 150 asistentes, requerimientos posibles: auditorios o teatros, consolas de sonido y entre otros)</t>
  </si>
  <si>
    <t>https://www.instagram.com/akacondororiginal/?utm_source=ig_web_button_share_sheet</t>
  </si>
  <si>
    <t>Comuna 2</t>
  </si>
  <si>
    <t>Sí</t>
  </si>
  <si>
    <t>Presupuesto Participativo</t>
  </si>
  <si>
    <t>No</t>
  </si>
  <si>
    <t>No reporta</t>
  </si>
  <si>
    <t xml:space="preserve">Nueva revolución </t>
  </si>
  <si>
    <t>En realizar danza con niños y niñas del sector</t>
  </si>
  <si>
    <t>Danza</t>
  </si>
  <si>
    <t>https://www.facebook.com/share/1XaG3Gtvy4/</t>
  </si>
  <si>
    <t>Comuna 70</t>
  </si>
  <si>
    <t>Presupuesto Participativo, Concejo de Cultura</t>
  </si>
  <si>
    <t>Grupo de teatro recuerdos del ayer</t>
  </si>
  <si>
    <t xml:space="preserve">En cada puesta en escena mostrar la historia y el patrimonio del corregimiento Altavista </t>
  </si>
  <si>
    <t>Teatro</t>
  </si>
  <si>
    <t>casamuseomanzanillo@gmail.com</t>
  </si>
  <si>
    <t>Concejos de Participación, Presupuesto Participativo, Concejo de Cultura</t>
  </si>
  <si>
    <t xml:space="preserve">Naty Ramirez </t>
  </si>
  <si>
    <t>Presentacion solista de musica popular y tropical</t>
  </si>
  <si>
    <t xml:space="preserve">https://web.facebook.com/natalia.ramirez.31,https://www.instagram.com/natyramirez0383/   </t>
  </si>
  <si>
    <t xml:space="preserve">Arte Nuclear </t>
  </si>
  <si>
    <t xml:space="preserve">Grupo de danza teatro conformado en el año 2013, actualmente tiene 16 integrantes, todas mujeres entre los 12 y los 63 años, realizamos obras artística que más que ser estéticamente lindas deben dejar mensajes profundos sobre los diferentes problemas sociales a los que nos enfrentamos día a día. </t>
  </si>
  <si>
    <t>Teatro, Danza, Performance</t>
  </si>
  <si>
    <t>Mediano formato (entre 50 y 150 asistentes, requerimientos posibles: salón, auditorio o zonas externas, silleteria, cabinas de sonido)</t>
  </si>
  <si>
    <t>https://www.facebook.com/share/15LqiquPHd/</t>
  </si>
  <si>
    <t>Ana Cristina Ocampo</t>
  </si>
  <si>
    <t>Actor cultural de la JAC</t>
  </si>
  <si>
    <t>JAC</t>
  </si>
  <si>
    <t>Pequeño formato (entre 10 y 50 asistentes, requerimientos posibles: salón o espacio adaptable, sillas, micrófono, parlantes, video beam)</t>
  </si>
  <si>
    <t>https://www.facebook.com/</t>
  </si>
  <si>
    <t xml:space="preserve">Jessenia Henao Ortiz </t>
  </si>
  <si>
    <t>Gestor cultural</t>
  </si>
  <si>
    <t>https://www.facebook.com/?locale=es_LA</t>
  </si>
  <si>
    <t>Zkn</t>
  </si>
  <si>
    <t xml:space="preserve">Muralista, diseñador gráfico </t>
  </si>
  <si>
    <t>Pintura, Fotografía, Graffiti</t>
  </si>
  <si>
    <t>instagram.com/chechodiazf/</t>
  </si>
  <si>
    <t>Arlen Escobar Maldonado</t>
  </si>
  <si>
    <t>Producción artística multifacética-talleres técnicas dibujo y pintura</t>
  </si>
  <si>
    <t>Pintura, Estrictura y Literatura, Fotografía, Graffiti, Arte Sonoro</t>
  </si>
  <si>
    <t>https://www.instagram.com/_riz0z_?igsh=MWsyMzZ5NjVhazlqeg==</t>
  </si>
  <si>
    <t>Comuna 4</t>
  </si>
  <si>
    <t>Concejos de Participación, Presupuesto Participativo</t>
  </si>
  <si>
    <t>Danilo villa</t>
  </si>
  <si>
    <t xml:space="preserve">Artista plástico, Muralista, tatuador </t>
  </si>
  <si>
    <t xml:space="preserve">Pintura, Graffiti, Tatuaje,  estampación </t>
  </si>
  <si>
    <t>https://www.instagram.com/niloxvilla</t>
  </si>
  <si>
    <t xml:space="preserve">Street dance </t>
  </si>
  <si>
    <t xml:space="preserve">Grupo de danza urbana </t>
  </si>
  <si>
    <t>https://www.instagram.com/street.dance.2013?utm_source=qr&amp;igsh=aHI1c3p3NDNqNGJi</t>
  </si>
  <si>
    <t>Comuna 15</t>
  </si>
  <si>
    <t xml:space="preserve">Nora González </t>
  </si>
  <si>
    <t>Experiencias de arte. Pintura de prendas, objetos decorativos y funcionales. Pintura de murales. Talleres de arte.</t>
  </si>
  <si>
    <t>Pintura, Artesanía</t>
  </si>
  <si>
    <t>https://www.instagram.com/artenoragonzalez?igsh=MWxvbDZybjI2ajMwcQ==</t>
  </si>
  <si>
    <t>Comuna 11</t>
  </si>
  <si>
    <t>Atelier.4 Spazio Creativo S.A.S.</t>
  </si>
  <si>
    <t xml:space="preserve">Consultoría y asesoría en planeación y desarrollo de proyectos para entidades territoriales:  Planes de Desarrollo Cultural, estructuración de Políticas culturales, asesoría a PEI de escuelas de arte, asesoría en el fortalecimiento de organizaciones culturales y artísticas, organización y gestión de salones de arte y eventos artísticos, inventarios y valoración de patrimonio cultural.     Formación: Formación en emprendimiento cultural, actualización a formadores en los campos de las artes (artes visuales, teatro, danza, música y audiovisuales).     Proyectos y comisiones de obras de arte: Comisiones de obras de arte para espacios públicos y privados; catalogación y museología de colecciones, curaduría y montaje de exposiciones, comercialización de obras de arte.  </t>
  </si>
  <si>
    <t xml:space="preserve">Teatro, Danza, Clown, Música, Pintura, Escultura, Artesanía, Audiovisual, Estrictura y Literatura, Fotografía, Performance, Instalación, Graffiti, Circo, Cuentería, Diseño, arquitectura y gestión cultural </t>
  </si>
  <si>
    <t>https://www.instagram.com/atelier.4_/</t>
  </si>
  <si>
    <t>Comuna 14</t>
  </si>
  <si>
    <t xml:space="preserve">Lizzy es violín </t>
  </si>
  <si>
    <t>Violista Solista y puestas en escena interdisciplinarias</t>
  </si>
  <si>
    <t>Teatro, Danza, Música, Pintura, Artesanía, Audiovisual, Estrictura y Literatura, Performance, Circo, Cuentería</t>
  </si>
  <si>
    <t>https://www.instagram.com/lizziesviolin</t>
  </si>
  <si>
    <t>Comuna 10</t>
  </si>
  <si>
    <t>Jeffry Stevens Franco Serna</t>
  </si>
  <si>
    <t>Danzagrafía Propioceptual</t>
  </si>
  <si>
    <t>Teatro, Danza</t>
  </si>
  <si>
    <t>www.instagram.com/stevefrancog - www.tiktok.com/@jeffryfranco_</t>
  </si>
  <si>
    <t>Comuna 13</t>
  </si>
  <si>
    <t>Abracadabra</t>
  </si>
  <si>
    <t>Danza formativa</t>
  </si>
  <si>
    <t>https://www.instagram.com/abracadabramedellin?utm_source=qr&amp;igsh=bG1vZHJkZmhrMG9p</t>
  </si>
  <si>
    <t xml:space="preserve">Elkin Mauricio Posada Barrientos Cuentero cosiaca </t>
  </si>
  <si>
    <t xml:space="preserve">Cuentería tradicional </t>
  </si>
  <si>
    <t>Cuentería</t>
  </si>
  <si>
    <t>https://www.evaunt.me/vF1TO6/ELKINMAURICIOPOSADABARRIENTOS</t>
  </si>
  <si>
    <t>Comuna 9</t>
  </si>
  <si>
    <t>Carmen (Bongó) Castellanos Ortega</t>
  </si>
  <si>
    <t>Cantante intérprete y percursionista de géneros musicales tropicales</t>
  </si>
  <si>
    <t>https://www.tiktok.com/@ritmoymelodia instagram: carmenbongo_salsabrava</t>
  </si>
  <si>
    <t>Yanix Canta</t>
  </si>
  <si>
    <t>Cuentera y cantante crossover</t>
  </si>
  <si>
    <t>Música, Cuentería</t>
  </si>
  <si>
    <t>atom.bio/yanixcanta</t>
  </si>
  <si>
    <t>Mauro Calígula</t>
  </si>
  <si>
    <t>Cantante Solista y compositor con banda</t>
  </si>
  <si>
    <t xml:space="preserve">atom.bio/maurocaligula                              xn--mauro-calgula-4ib.my.canva.site </t>
  </si>
  <si>
    <t>David Osuna</t>
  </si>
  <si>
    <t>Cantautor</t>
  </si>
  <si>
    <t>https://www.instagram.com/davidosunamusic?igsh=eXVmcWk5aXE3Z2lv</t>
  </si>
  <si>
    <t>Ninguna</t>
  </si>
  <si>
    <t>Lexxa dugarte</t>
  </si>
  <si>
    <t xml:space="preserve">Cantante demúsica polular, ofrece conexión con el público al momento del show con el cual se genera una buena experiencia  </t>
  </si>
  <si>
    <t>https://web.facebook.com/lexxa.dugarte</t>
  </si>
  <si>
    <t xml:space="preserve">Ibel Quintero </t>
  </si>
  <si>
    <t xml:space="preserve">Cantante de música popular y bailable </t>
  </si>
  <si>
    <t>https://www.facebook.com/share/19Ao2yH67g/</t>
  </si>
  <si>
    <t>Mateo Loaiza DJ</t>
  </si>
  <si>
    <t xml:space="preserve">Realizar toques de música electrónica y crosover </t>
  </si>
  <si>
    <t>DJ</t>
  </si>
  <si>
    <t>https://www.instagram.com/mateoloaiza08/</t>
  </si>
  <si>
    <t xml:space="preserve">Sharon Montoya </t>
  </si>
  <si>
    <t xml:space="preserve">Cantante de música tropical </t>
  </si>
  <si>
    <t>https://www.facebook.com/share/19K8JAFGKq/</t>
  </si>
  <si>
    <t>Reaccion Vertical</t>
  </si>
  <si>
    <t xml:space="preserve">El grupo Reacción Vertical utiliza diversos lenguajes  provenientes del circo, el teatro y la danza contemporánea para crear puestas en escena innovadoras, fusionando múltiples expresiones escénicas  </t>
  </si>
  <si>
    <t>Teatro, Danza, Audiovisual, Estrictura y Literatura, Circo</t>
  </si>
  <si>
    <t>https://www.instagram.com/reaccionvertical?igsh=emdvZnltYjdqZ29z</t>
  </si>
  <si>
    <t>13 doce MC</t>
  </si>
  <si>
    <t>Hip hop, grafiti, rap.</t>
  </si>
  <si>
    <t>Danza, Música, Pintura</t>
  </si>
  <si>
    <t>https://www.facebook.com/share/1AYjjP2Ryq/</t>
  </si>
  <si>
    <t>Corporación Arte13</t>
  </si>
  <si>
    <t>Procesos de formacion en artes circenses para niños, niñas, jóvenes y adultos.</t>
  </si>
  <si>
    <t>Teatro, Clown, Performance, Circo, Cuentería</t>
  </si>
  <si>
    <t>https://www.instagram.com/arte13.circo?igsh=Y3BvNGhnaWRjZnFy</t>
  </si>
  <si>
    <t xml:space="preserve">Ana Margarita López Ospina </t>
  </si>
  <si>
    <t>Soy escritora y editora, y dirijo talleres sobre escritura y Storytelling.</t>
  </si>
  <si>
    <t>Estrictura y Literatura</t>
  </si>
  <si>
    <t>https://linktr.ee/conjugarstorytelling</t>
  </si>
  <si>
    <t xml:space="preserve">Aires Folclóricos </t>
  </si>
  <si>
    <t>Grupo de danza colombiana de adultas mayores</t>
  </si>
  <si>
    <t>no/hay</t>
  </si>
  <si>
    <t xml:space="preserve">Maria Victoria ríos Jiménez </t>
  </si>
  <si>
    <t xml:space="preserve">Multimedia y analógica - gest6 pedagógica </t>
  </si>
  <si>
    <t>Pintura, Audiovisual, Fotografía, Instalación, Arte como pedadogi6</t>
  </si>
  <si>
    <t>@vrios.arteyproyectos</t>
  </si>
  <si>
    <t xml:space="preserve">Aileen lagos Echeverri </t>
  </si>
  <si>
    <t>Proyectos artísticos y culturales</t>
  </si>
  <si>
    <t>Instalación</t>
  </si>
  <si>
    <t>https://www.instagram.com/serigraficasfemmed?igsh=ZHVqN3I1cmNwc2t1&amp;utm_source=qr</t>
  </si>
  <si>
    <t>Banda Marcial Prado Brasilia</t>
  </si>
  <si>
    <t xml:space="preserve">Banda de marcha </t>
  </si>
  <si>
    <t>Música, banda de marcha</t>
  </si>
  <si>
    <t>https://www.facebook.com/banda.pradobrasilia</t>
  </si>
  <si>
    <t xml:space="preserve">CHirmia El Sonar de los Tambores </t>
  </si>
  <si>
    <t>El Sonar de los Tambores es una agrupación musical que experimenta los diferentes ritmos tradicionales de la región caribe y del pacífico colombiano, siendo este último el mayor interés del grupo a través del bunde,  y demás ritmos que se atribuyen a las comunidades negra. Hemos experimentado ritmos latinos como salsa, rock, son cubano, merengue.  En la región del caribe contamos con los ritmos de la zona Atlántica, porros, cumbias, mapalés, puyas  y sonidos decembrinos, ritmos que son conocidos en la ciudad de Medellín como Papayera. Somos un grupo que ha participado de los procesos de Formación en la Corporación Cultural Nuestra Gente y en la Red de bandas de Música de Medellín. Somos grupo ganador de Feria de Flores 2024, desfile de mitos y leyendas 2022-2023-2024, también hemos participado 2021, 2022, de la feria de Cali. Nuestro reconocimiento como grupo se basa también en tener una formación en teatro, lo que nos fortalece y permite tener diferentes eventos a nivel local, de ciudad, y municipal.</t>
  </si>
  <si>
    <t xml:space="preserve">https://www.instagram.com/elsonardelostambores?igsh=ZGVlZ3h2anV6eHds      https://www.tiktok.com/@el.sonar.de.los.ta?_t=ZS-8wxOFtRZPD6&amp;_r=1    https://www.facebook.com/share/1KSDyvWcmU/ </t>
  </si>
  <si>
    <t xml:space="preserve">Angelica la voz Angelical </t>
  </si>
  <si>
    <t xml:space="preserve">Cantante polifacético </t>
  </si>
  <si>
    <t>https://kwai-video.com/u/@AngelicaLaVoz/IeyC85rK</t>
  </si>
  <si>
    <t xml:space="preserve">Rugido Urbano </t>
  </si>
  <si>
    <t>Danza y formación en la rama urbana ( street dance)</t>
  </si>
  <si>
    <t>https://www.instagram.com/rugido_urbano/)</t>
  </si>
  <si>
    <t>Comuna 1</t>
  </si>
  <si>
    <t>Los Fantásticos Parranderos</t>
  </si>
  <si>
    <t xml:space="preserve">Artista de música parrandera, guasca y carrilera </t>
  </si>
  <si>
    <t>fantasticosparranderos2014@gmail.com</t>
  </si>
  <si>
    <t>El rey del sentimiento</t>
  </si>
  <si>
    <t xml:space="preserve">Canta autor de música popular </t>
  </si>
  <si>
    <t>https://www.facebook.com/alcides.zamarratabares</t>
  </si>
  <si>
    <t>Los tres del momento</t>
  </si>
  <si>
    <t xml:space="preserve">Grupo musical </t>
  </si>
  <si>
    <t>@ricaurte.saldarri</t>
  </si>
  <si>
    <t>CORPORACION INTEGRAL CORPIS</t>
  </si>
  <si>
    <t>ORGANIZACION SOCIAL - PROMOTORA CULTURAL</t>
  </si>
  <si>
    <t>Teatro, Danza, Música, Pintura, Audiovisual, Performance, Instalación</t>
  </si>
  <si>
    <t>https://www.facebook.com/telecorpis.comuna?mibextid=x2JhwOrWc1zPr7jJ</t>
  </si>
  <si>
    <t>Corporación casa arte</t>
  </si>
  <si>
    <t>Artes escénicas</t>
  </si>
  <si>
    <t>Teatro, Clown, Instalación</t>
  </si>
  <si>
    <t xml:space="preserve"> direcciongeneral@casaarte.com.co</t>
  </si>
  <si>
    <t>Memoria chocoana</t>
  </si>
  <si>
    <t xml:space="preserve">Grupo de danza </t>
  </si>
  <si>
    <t>esnedarte@yahoo.es</t>
  </si>
  <si>
    <t>Biblioteca Pública Altavista</t>
  </si>
  <si>
    <t>Espacio de la red de bibliotecas pública de Altavista</t>
  </si>
  <si>
    <t>pretamos.altavista@bibliomed.gov.co</t>
  </si>
  <si>
    <t>Secretaría de cultura, casa de la cultura, INDER, acueducto, I.E</t>
  </si>
  <si>
    <t>Dulce Ilusión</t>
  </si>
  <si>
    <t>Grupo folklorico de la tercera edad</t>
  </si>
  <si>
    <t>gfmve3009@gmail.com</t>
  </si>
  <si>
    <t>Corporación Cultural Altavista</t>
  </si>
  <si>
    <t>Organización sin ánimo de lucro dedicada a la cultura.</t>
  </si>
  <si>
    <t>Teatro, Danza, Clown, Instalación</t>
  </si>
  <si>
    <t>https://altavistacorporacion.org/   https://www.facebook.com/Altavistacorpo?locale=es_LA</t>
  </si>
  <si>
    <t>Dylabossy</t>
  </si>
  <si>
    <t>Solista de música  urbana</t>
  </si>
  <si>
    <t>https://www.instagram.com/dylabossy?igsh=Mjhxa2c3dWx4bHEx</t>
  </si>
  <si>
    <t>Coro san juan bautista</t>
  </si>
  <si>
    <t>Coro de la iglesia en el canto en la parroquia Jesús nazareno de Altavista</t>
  </si>
  <si>
    <t>https://www.instagram.com/corosanjuanbautista86?igsh=a2VxazJhc3o5c3d5</t>
  </si>
  <si>
    <t>Melaiana</t>
  </si>
  <si>
    <t>Cantante de género urbana y realiza tributo a karol g.</t>
  </si>
  <si>
    <t>Danza, Música</t>
  </si>
  <si>
    <t>https://www.instagram.com/melahiana?igsh=MTZ1Y2Vnemg2OXlsaQ==</t>
  </si>
  <si>
    <t>Tejer para emprender</t>
  </si>
  <si>
    <t>Grupo de mujeres mayores que hacen manualidades, macrame, tecnica en pinturas, costura en mano</t>
  </si>
  <si>
    <t>Pintura, Escultura, Artesanía</t>
  </si>
  <si>
    <t>https://www.facebook.com/share/1A7QTrT242/</t>
  </si>
  <si>
    <t>Ari Guerra</t>
  </si>
  <si>
    <t xml:space="preserve">Soy artista plástica - mi estilo es Surealista, expresionista abstracto, mi medio es el acrílico, en grafito y óleo al pastel. </t>
  </si>
  <si>
    <t>Pintura</t>
  </si>
  <si>
    <t>https://www.instagram.com/arianneguerra?igsh=MWF5MDNhYTl2bGxhaA%3D%3D&amp;utm_source=qr</t>
  </si>
  <si>
    <t>Festival del Porro</t>
  </si>
  <si>
    <t>Grupo de baile, organización de eventos</t>
  </si>
  <si>
    <t>festiporro.com</t>
  </si>
  <si>
    <t>Tuna comuna trece</t>
  </si>
  <si>
    <t>Cantar canciones  que sean para el deleite de las personas de todo público  y llevar alegría a las personas que están en hogares geriátricos y tocar instrumentos de tuna  como  castañuelas panderetas y otros</t>
  </si>
  <si>
    <t>chepehelados@hotmail.com</t>
  </si>
  <si>
    <t>Concejo de Cultura</t>
  </si>
  <si>
    <t>DANNEL (beats academia musical )</t>
  </si>
  <si>
    <t xml:space="preserve">Academia musical -Realizamos eventos musicales gratuitos con amigos, para el publico en general </t>
  </si>
  <si>
    <t>https://www.instagram.com/_dannel10/</t>
  </si>
  <si>
    <t>Jake Randall</t>
  </si>
  <si>
    <t xml:space="preserve">Show Musical En Vivo, Cantante, banda, bailarines </t>
  </si>
  <si>
    <t>Danza, Música, Performance</t>
  </si>
  <si>
    <t>https://www.youtube.com/@JakeRandallMusic  https://www.instagram.com/soyrandall/ https://www.tiktok.com/@soyrandall https://www.facebook.com/jakerandallmusica/</t>
  </si>
  <si>
    <t xml:space="preserve">Just dance </t>
  </si>
  <si>
    <t>Grupo de baile (ritmos de salón y tropical)</t>
  </si>
  <si>
    <t>https://www.instagram.com/just_dance_studio_mde?igsh=MWE1N25xbmdranZjZA%3D%3D&amp;utm_source=qr</t>
  </si>
  <si>
    <t>VAMPY SH</t>
  </si>
  <si>
    <t xml:space="preserve">Es un proceso creativo y técnico,que implica la interpretación, composicione y producción de música </t>
  </si>
  <si>
    <t>https://www.facebook.com/share/1HnyTQ81A1/,https://www.instagram.com/vampysh86?igsh=cGgwYWdidWhnbHRp,https://www.tiktok.com/@giovannyalexander90?_t=ZS-8wyGRRcmFyC&amp;_r=https://www.tiktok.com/@giovannyalexander90?_t=ZS-8wyGUsyEbxZ&amp;_r=1https://www.facebook.com/share/1Ae4kTSgqo/</t>
  </si>
  <si>
    <t>Comuna 60</t>
  </si>
  <si>
    <t>Smoke</t>
  </si>
  <si>
    <t xml:space="preserve">Rap, trap. </t>
  </si>
  <si>
    <t>https://www.facebook.com/share/1FnsmDZHG2/?mibextid=wwXIfr</t>
  </si>
  <si>
    <t>The big boss dance</t>
  </si>
  <si>
    <t xml:space="preserve">De baile </t>
  </si>
  <si>
    <t xml:space="preserve">https://www.tiktok.com/@thebigbossdance?_t=ZS-8wydzLzvKde&amp;_r=1.      https://www.facebook.com/share/p/1BTngxtcNv/     </t>
  </si>
  <si>
    <t>Atipical Sunset</t>
  </si>
  <si>
    <t xml:space="preserve">𝑣𝑖𝑑𝑎 𝑚𝑢𝑒𝑟𝑡𝑒 𝑣𝑖𝑑𝑎' 🧞‍♀️🎙️🎧🎶💫 </t>
  </si>
  <si>
    <t>https://www.instagram.com/atipicalsunset?igsh=MTZlb2YydnZsdm5hYw==</t>
  </si>
  <si>
    <t xml:space="preserve">Aguacero </t>
  </si>
  <si>
    <t xml:space="preserve">Maestro de ceremonia, artista de la Cultura Hip Hop, compositor y cantante </t>
  </si>
  <si>
    <t xml:space="preserve">https://www.instagram.com/aguacerorap?igsh=NWg3OXZ0Z3I0YXp4.    https://www.facebook.com/share/18uQYWdptN/.    https://youtube.com/@aguaceroofficial?si=EmkQ3V1Eh5K4gkxc </t>
  </si>
  <si>
    <t xml:space="preserve">Lisseth Alexandra Rincones Arciniegas </t>
  </si>
  <si>
    <t xml:space="preserve">Soy licenciada en danza y soy creadora audiovisual </t>
  </si>
  <si>
    <t>Danza, Audiovisual</t>
  </si>
  <si>
    <t>https://www.instagram.com/lisseth_rincones?igsh=MXd5dHc3ZGowbWIwcQ==</t>
  </si>
  <si>
    <t>Fundación Transformando Con Pazión</t>
  </si>
  <si>
    <t>Organización Social legalmente constituida que trabaja varias dinamicas culturales en el territorio, como la Musica y el Barrismo Social</t>
  </si>
  <si>
    <t>Música, Fotografía, Graffiti, Cultura Barrista</t>
  </si>
  <si>
    <t>https://www.facebook.com/Transformandoconpazion/</t>
  </si>
  <si>
    <t>Concejos de Participación, Presupuesto Participativo, Concejo de Cultura, Comisión o Mesa Cultural de la Comuna 15</t>
  </si>
  <si>
    <t xml:space="preserve">Sikuris Santa Elena </t>
  </si>
  <si>
    <t xml:space="preserve">Grupo musical, proceso formativo  y  colectivo cultural </t>
  </si>
  <si>
    <t>https://www.instagram.com/sikurissantaelena?igsh=MW5lcDI0aHN2cTVmdQ==       /    https://www.facebook.com/share/1Ds3Z7jTvu/</t>
  </si>
  <si>
    <t>Comuna 90</t>
  </si>
  <si>
    <t xml:space="preserve">Corporación Artística y Cultural Recreando </t>
  </si>
  <si>
    <t>Creación, formación, montaje artístico y cultural, eventos culturales, comunicación alternativa y comunitaria e investigación sobre memoria y patrimonio material e inmaterial lt</t>
  </si>
  <si>
    <t>Teatro, Música, Estrictura y Literatura</t>
  </si>
  <si>
    <t>www.recreando.com.co</t>
  </si>
  <si>
    <t xml:space="preserve">Revista Porro y Folclor </t>
  </si>
  <si>
    <t xml:space="preserve">Investigación sobre memoria y patrimonio material e inmaterial, comunicación alternativa y comunitaria </t>
  </si>
  <si>
    <t>Danza, Música, Estrictura y Literatura</t>
  </si>
  <si>
    <t xml:space="preserve">COMITÉ SANTA ROSA DE LIMA </t>
  </si>
  <si>
    <t xml:space="preserve">Somos un grupo de personas comprometidas por el bienestar de nuestro barrio a nivel barrial y cultural de nuestra comunidad para comuna logrando recuperar los procesos del barrio a bienestar barrio y sus habitantes </t>
  </si>
  <si>
    <t>Servicio social</t>
  </si>
  <si>
    <t>https://www.facebook.com/share/1C4emLSMod/</t>
  </si>
  <si>
    <t>Las Dalias de la 13</t>
  </si>
  <si>
    <t xml:space="preserve">Grupo de danzas folclóricas </t>
  </si>
  <si>
    <t>Teatro, Danza, Cuentería</t>
  </si>
  <si>
    <t>lasdaliasdela13@gmail.com</t>
  </si>
  <si>
    <t>Grupo Folclorico Alegria el Guantero</t>
  </si>
  <si>
    <t>Grupo de Danza</t>
  </si>
  <si>
    <t>isabeltorres1946@gmail.com</t>
  </si>
  <si>
    <t>PRUEBA CIC</t>
  </si>
  <si>
    <t>XXXXX</t>
  </si>
  <si>
    <t>Gestión cultural, xxxxxx</t>
  </si>
  <si>
    <t>Otros</t>
  </si>
  <si>
    <t>ninguna</t>
  </si>
  <si>
    <t>Comuna 3</t>
  </si>
  <si>
    <t>Grupo Juvenil Monte Verde</t>
  </si>
  <si>
    <t>Grupo juvenil que abarca diferentes actividades como grupos de lectura, pintura, cine a la calle, cursos de barbería, música, etc.</t>
  </si>
  <si>
    <t>Música, Pintura, Audiovisual, Escritura y Literatura, Graffiti, Gestión cultural</t>
  </si>
  <si>
    <t>JAC Monteverde</t>
  </si>
  <si>
    <t>Entre 21 y 50</t>
  </si>
  <si>
    <t>El conductor del bolero jorge leon</t>
  </si>
  <si>
    <t>Cantante de boleros tangos baladas</t>
  </si>
  <si>
    <t>Facebook instagram twitter</t>
  </si>
  <si>
    <t>Entre 1 y 5</t>
  </si>
  <si>
    <t>Adultos mayores (60 y más)</t>
  </si>
  <si>
    <t>Identidad Local</t>
  </si>
  <si>
    <t>Público general</t>
  </si>
  <si>
    <t>Moniika Dance</t>
  </si>
  <si>
    <t>Bailarina profesional, Maestra de baile, gestora cultural</t>
  </si>
  <si>
    <t>Danza, Música, Performance, Gestión cultural</t>
  </si>
  <si>
    <t>https://www.instagram.com/moniika_dance?igsh=c2JqNHF3OWdhMGZi</t>
  </si>
  <si>
    <t>Adolescentes y  jóvenes (de 13 a 28)</t>
  </si>
  <si>
    <t>Diversidad cultural</t>
  </si>
  <si>
    <t>Personas LGBTIQ+, Pueblos indígenas / comunidades originarias, Comunidades afrodescendientes, Personas privadas de la libertad / Pospendadas, Comunidades rurales, Migrantes / refugiados, Población víctima del conflicto, Público general</t>
  </si>
  <si>
    <t xml:space="preserve">Nerón Arkano </t>
  </si>
  <si>
    <t>Rapero, escritor y poeta de la comuna, dedicado a investigar y comunicar la gestión de las emociones, la residencia y la memoria.</t>
  </si>
  <si>
    <t>Música, Audiovisual/cine, Escritura y Literatura, Fotografía</t>
  </si>
  <si>
    <t>Página web www.neronarkano.com y ahí están todas mis redes</t>
  </si>
  <si>
    <t>Adultos (de 29 a 59)</t>
  </si>
  <si>
    <t xml:space="preserve">RULAY PRODUCIONES </t>
  </si>
  <si>
    <t xml:space="preserve">Creador audiovisual ( cineasta, director y productor ) </t>
  </si>
  <si>
    <t>Teatro, Audiovisual/cine, Fotografía</t>
  </si>
  <si>
    <t>Ninguno</t>
  </si>
  <si>
    <t xml:space="preserve">https://www.facebook.com/share/16YJucsWdh/ facebook. https://www.instagram.com/tamario.c13director?igsh=MXR3ZmloOHJjMzgxbQ== Instagram   https://www.tiktok.com/@tamarioc13?_t=ZS-8wznGySI3z6&amp;_r=1 tik tok  https://x.com/TamarioC13?t=iXHxLRqr_nShcfE8CuOdVg&amp;s=09 Twitter ( x ) </t>
  </si>
  <si>
    <t>Paz y post-conflicto</t>
  </si>
  <si>
    <t>Personas LGBTIQ+, Pueblos indígenas / comunidades originarias, Comunidades afrodescendientes, Personas con diversidad funcional (discapacidad), Personas privadas de la libertad / Pospendadas, Comunidades rurales, Migrantes / refugiados, Población víctima del conflicto, Público general</t>
  </si>
  <si>
    <t xml:space="preserve">Corporación Talentos Culturizzarte </t>
  </si>
  <si>
    <t>Escuela de formación, proyección, circulación  de talentos en la comuna 13 con impacto local, regional con lineas de trabajo en educación popular, emprendimiento, arte, cultura, memoria y derechos humanos con enfoque a diferentes grupos poblacionales en especial victimas del comflicto armado y NNJA en alto grado de vulnerabilidad teniendo como bamdera el umbral creativo, generando apoyo y acompañarmiento a los talentos</t>
  </si>
  <si>
    <t>Teatro, Música, Pintura, Escultura, Artesanía, Audiovisual/cine, Escritura y Literatura, Fotografía, Performance, Graffiti/Muralismo, Gestión cultural, Comunicaciones, Memoria y patrimonio</t>
  </si>
  <si>
    <t xml:space="preserve">Si Instagram, Facebook </t>
  </si>
  <si>
    <t>51 o más</t>
  </si>
  <si>
    <t>General</t>
  </si>
  <si>
    <t>Comunidades afrodescendientes, Migrantes / refugiados, Población víctima del conflicto, Público general</t>
  </si>
  <si>
    <t>JuniorQuín, the blackbeast</t>
  </si>
  <si>
    <t>Mi práctica artística como JuniorQuín, se caracteriza por una fusión vibrante de sonidos caribeños, líricas urbanas y una identidad auténticamente local. Mi propuesta integra el dancehall jamaicano con elementos de géneros como el reggae, el afrobeats, el hip hop y la soca, así creo un sonido fresco y versátil que refleja tanto mi entorno cultural como mi visión artística. Me he destacado por: •	Explorar temáticas juveniles y sociales, con letras que hablan de la vida en los barrios, el amor, la fiesta, la resistencia y el empoderamiento. •	Reivindicar el cuerpo y el movimiento, incorporando el baile como parte esencial de mis presentaciones y videoclips, donde el dancehall se convierte en una herramienta de expresión identitaria. •	Trabajar de forma colaborativa, trabajé un proyecto con otros artistas emergentes del circuito alternativo de Medellín, el cual quedó evidenciado en mi álbum Colaboraciones Vol. 1. •	Aportar a la construcción de una escena independiente, conectando con públicos diversos desde mi propuesta estética afrodiaspórica y anticolonial. •	Innovar desde la autogestión, produciendo mi música de manera independiente y utilizando plataformas digitales para distribuir mis obras y construir comunidad.</t>
  </si>
  <si>
    <t xml:space="preserve">REDES SOCIALES  Spotify https://open.spotify.com/intl-es/artist/3kQuplMglTZwmtUNdVpHfQ?si=6fxY2pwGQ7yFxcDSJdSFKQ  Instagram https://www.instagram.com/juniorquintheblackbeast?igsh=cmNnY2twbHIyN3M3  Facebook https://www.facebook.com/profile.php?id=61563663224631  YouTube https://youtube.com/@juniorquintbb?si=vkmYhCXqIq3BVqqm  Tiktok https://www.tiktok.com/@juniorquintbb   Vídeo en vivo. https://www.youtube.com/watch?v=u3PKqxA7MS0  </t>
  </si>
  <si>
    <t>Entre 6 y 10</t>
  </si>
  <si>
    <t>Comunidades afrodescendientes, Público general</t>
  </si>
  <si>
    <t xml:space="preserve">Jorge Iván Tobón Gómez Amenizamos Super Fantasias Infantiles Fantasías </t>
  </si>
  <si>
    <t xml:space="preserve">Show de actos de Circo Tradicional, Magia, Monociclo, Payasos, Escalera Aérea Swing Poi, Hula Hula, Fonomimica, </t>
  </si>
  <si>
    <t>Circo</t>
  </si>
  <si>
    <t>YOUTUBE   Amenizamos Super Fantasías Infantiles</t>
  </si>
  <si>
    <t xml:space="preserve">Mono Ek </t>
  </si>
  <si>
    <t>Hip hop</t>
  </si>
  <si>
    <t>https://www.instagram.com/monoek_oficial?igsh=NjU5YWY5bmEyeHo=</t>
  </si>
  <si>
    <t xml:space="preserve"> Ojitos de Alejo</t>
  </si>
  <si>
    <t xml:space="preserve">Soy fotógrafo de todo el área cultural, he participado en diferentes proyectos y festivales con diferentes organizaciones y artistas en todo lo que respecta cultura </t>
  </si>
  <si>
    <t>Audiovisual/cine, Fotografía, Comunicaciones, Memoria y patrimonio</t>
  </si>
  <si>
    <t>https://www.instagram.com/ojitos_de_alejo?igsh=ZmxxbG9ha2piaHRt  y también el portafolio https://flickr.com/photos/202214368@N05</t>
  </si>
  <si>
    <t xml:space="preserve">Nueva generacion </t>
  </si>
  <si>
    <t>Baile</t>
  </si>
  <si>
    <t>N g nueva generacion</t>
  </si>
  <si>
    <t>Derechos Humanos</t>
  </si>
  <si>
    <t xml:space="preserve">Di Brave </t>
  </si>
  <si>
    <t xml:space="preserve">Canta autor y selector de música con énfasis en afrobeat, dancehall y hiphop </t>
  </si>
  <si>
    <t>https://www.instagram.com/d.brave22?igsh=MWkzeHR6N2xzMG9qcg%3D%3D&amp;utm_source=qr</t>
  </si>
  <si>
    <t xml:space="preserve">Betambiente sostenible &amp; social BIC </t>
  </si>
  <si>
    <t xml:space="preserve">formular y ejecutar proyectos sostenible,basados en tres líneas estratégicas ,experiencias sensoriales turismo naturaleza ,servicios ambientales conservación del patrimonio cultural,natural,unidades productivas de inclusión social,eventos,ferias,tomas culturales ,festivales </t>
  </si>
  <si>
    <t>Escritura y Literatura, Gestión cultural, Memoria y patrimonio</t>
  </si>
  <si>
    <t>@betambientetours</t>
  </si>
  <si>
    <t>Entre 11 y 15</t>
  </si>
  <si>
    <t>Medio Ambiente</t>
  </si>
  <si>
    <t>Personas LGBTIQ+, Pueblos indígenas / comunidades originarias, Comunidades afrodescendientes, Personas con diversidad funcional (discapacidad), Comunidades rurales, Población víctima del conflicto, Público general</t>
  </si>
  <si>
    <t xml:space="preserve">Dairo Giraldo Giraldo </t>
  </si>
  <si>
    <t xml:space="preserve">Soy gestor cultural </t>
  </si>
  <si>
    <t>Danza, Música, Pintura, Artesanía, Escritura y Literatura</t>
  </si>
  <si>
    <t xml:space="preserve">Ninguna </t>
  </si>
  <si>
    <t>Personas con diversidad funcional (discapacidad)</t>
  </si>
  <si>
    <t>Agrupación musical ritmos yson</t>
  </si>
  <si>
    <t>Música orquesta tropical y música crosover</t>
  </si>
  <si>
    <t xml:space="preserve">Facebook </t>
  </si>
  <si>
    <t xml:space="preserve">Chirimia sopla vientos </t>
  </si>
  <si>
    <t xml:space="preserve">Música para amenizar cualquier evento </t>
  </si>
  <si>
    <t xml:space="preserve">Los fabioritos carriel y cacao </t>
  </si>
  <si>
    <t>Grupo musicomicorepentista...trova, humor y parranda</t>
  </si>
  <si>
    <t>@cacaotrovador, @losfabioritoscarrielycacao</t>
  </si>
  <si>
    <t>Comunidades rurales, Público general</t>
  </si>
  <si>
    <t>Son de la 13 Orquesta</t>
  </si>
  <si>
    <t>Son de la 13 es una orquesta de Medellín conformada por músicos de alto nivel profesional. Fundada en mayo de 2013 en el barrio San Javier de la Comuna 13, tras un año de ensayos y preparación, debutó en el prestigioso Festival del Porro en "El Coco" (La Floresta, Medellín), evento que ha contado con artistas de talla internacional como Petrona Martínez, Totó la Momposina y Doris Salas.  Desde entonces, Son de la 13 ha sido protagonista en importantes escenarios de ciudad, participando en eventos como la Feria de las Flores, las Fiestas de Navidad de Medellín, corredores artísticos, festivales de salsa, porro, y encuentros de antioqueñidad, siempre con gran aceptación del público.  La orquesta también ha animado eventos privados, empresariales y universitarios (como en la Universidad de Medellín), cumpliendo su objetivo de ofrecer espectáculos vibrantes, de alta calidad, que garantizan la satisfacción total de sus clientes.</t>
  </si>
  <si>
    <t>https://www.instagram.com/sondela13orquesta?igsh=MTJkcTc4dzhleG93bA%3D%3D&amp;utm_source=qr</t>
  </si>
  <si>
    <t>corporacion distrito 13</t>
  </si>
  <si>
    <t>somos una corporación cultural, trabajamos en la artes del hip hop (rap, breack dance, Graffity, dj) a través proyeccion de artistas, formación artística, venta de productos, festivales, servicios artísticos. contamos con medio de comunicación digital y física, la revista Magazine hip hop distrito 13 desde el año 2011. hemos realizado trabajo de memoria y patrimonio e investigacion.</t>
  </si>
  <si>
    <t>Teatro, Música, Pintura, Escritura y Literatura, Fotografía, Performance, Graffiti/Muralismo, Cuentería, Gestión cultural, Comunicaciones, Memoria y patrimonio</t>
  </si>
  <si>
    <t>@magazinedistrito13</t>
  </si>
  <si>
    <t xml:space="preserve">Jose Alonso franco Londoño </t>
  </si>
  <si>
    <t xml:space="preserve">Gestor cultural </t>
  </si>
  <si>
    <t>Teatro, Gestión cultural, Comunicaciones</t>
  </si>
  <si>
    <t xml:space="preserve">Laura Mejía Lemos gestor cultural </t>
  </si>
  <si>
    <t xml:space="preserve">Gestión cultural,investigación de patrimonio cultural,natural </t>
  </si>
  <si>
    <t>Memoria y patrimonio</t>
  </si>
  <si>
    <t>Pueblos indígenas / comunidades originarias, Comunidades afrodescendientes, Comunidades rurales</t>
  </si>
  <si>
    <t xml:space="preserve">Diana Danzas </t>
  </si>
  <si>
    <t>Somos un grupo de danza Oriental de la comuna 15</t>
  </si>
  <si>
    <t>https://www.instagram.com/dianadanzas_?igsh=ZGV0YThibXU2Z2Vl</t>
  </si>
  <si>
    <t>Mandii Red</t>
  </si>
  <si>
    <t>Imparto talleres lúdico-pedagógicos de artes, con enfoque en técnicas de Circo, Danza, Teatro, Música y Literatura. Aporto a mi entorno desde la Gestión Cultural en Proyectos de alcance Social. Y desarrollo trabajos de tipo conceptual, como interprete-creadora desde lo teórico y lo práctico en el ámbito escénico.</t>
  </si>
  <si>
    <t>Teatro, Danza, Escritura y Literatura, Performance, Circo, Gestión cultural, Memoria y patrimonio</t>
  </si>
  <si>
    <t>León Ferraro</t>
  </si>
  <si>
    <t xml:space="preserve">Gestor cultural de mi comuna </t>
  </si>
  <si>
    <t>Música, Escritura y Literatura</t>
  </si>
  <si>
    <t>si</t>
  </si>
  <si>
    <t xml:space="preserve">Morales bachata </t>
  </si>
  <si>
    <t>Somos una agrupación de bachata, con mezclas de nuevos sonidos para atraer a grande y chicos</t>
  </si>
  <si>
    <t>https://www.instagram.com/stories/andresmoralesoficial /3592682660222944867?utm_source=ig_story_item_sh are&amp;igsh=MXhobDF6b3Z3bGxpcQ==     https://youtube.com/@andresmoralesoficial?feature=shared        https://www.facebook.com/share/12HPhpBVx2f/</t>
  </si>
  <si>
    <t>Bataorquesta (Son batà)</t>
  </si>
  <si>
    <t>grupo musical</t>
  </si>
  <si>
    <t>https://www.facebook.com/profile.php?id=100063126854246</t>
  </si>
  <si>
    <t>Comunidades afrodescendientes</t>
  </si>
  <si>
    <t>Corporación Sueños de Vida</t>
  </si>
  <si>
    <t>Danza de diferentes géneros musicales</t>
  </si>
  <si>
    <t>https://www.instagram.com/corpsuenosdevida?igsh=MWZjcDRybXZzYmJybQ==</t>
  </si>
  <si>
    <t xml:space="preserve">Gnomo kamarada </t>
  </si>
  <si>
    <t xml:space="preserve">Rap </t>
  </si>
  <si>
    <t xml:space="preserve">Gnomokamarada </t>
  </si>
  <si>
    <t>Población víctima del conflicto</t>
  </si>
  <si>
    <t>Carnaval de Montañas</t>
  </si>
  <si>
    <t>Carnaval de Montañas es una propuesta artística y cultural que fusiona tradición, ritmo y alegría. Somos un grupo musical con más de diez años de trayectoria, conformado por músicos empíricos y profesionales con sólida formación en percusión e instrumentos de viento. Nuestra esencia se basa en la fuerza de los ritmos populares latinoamericanos, creando experiencias musicales vivas, callejeras y festivas que conectan con el público.  Interpretamos un repertorio amplio que incluye géneros como la cumbia, el porro, los ritmos tropicales y las canciones tradicionales de diciembre, adaptándonos a diversos tipos de eventos con una puesta en escena vibrante, dinámica y cercana. Carnaval de Montañas es más que música: es una celebración colectiva que invita al encuentro, al goce y a la memoria cultural.</t>
  </si>
  <si>
    <t>Música, Performance</t>
  </si>
  <si>
    <t>Facebook: Carnaval de Montañas | Instagram: @cdmcarnaval | TikTok: cdmcarnaval | YouTube | Carnaval de Montañas</t>
  </si>
  <si>
    <t xml:space="preserve">El negro de oro </t>
  </si>
  <si>
    <t xml:space="preserve">Soy cantante de música popular y llanera y parrandera soy una persona muy activa en tarima de manera que sea un show agradable para todos </t>
  </si>
  <si>
    <t>https://www.instagram.com/elnegro8225?igsh=aGh3Y24yYXY4M3Iz</t>
  </si>
  <si>
    <t>La Revolución Del Vallenato</t>
  </si>
  <si>
    <t>Grupo musical vallenato</t>
  </si>
  <si>
    <t>@larevoluciondelvallenato</t>
  </si>
  <si>
    <t>Lina Graciano</t>
  </si>
  <si>
    <t>Promotora de artistas y presentadora de eventos</t>
  </si>
  <si>
    <t>https://www.facebook.com/lina.graciano.9?mibextid=ZbWKwL</t>
  </si>
  <si>
    <t>JOHAN SALAS</t>
  </si>
  <si>
    <t>Cantante Crossover con pista</t>
  </si>
  <si>
    <t>https://www.instagram.com/johan_salas?igsh=cTIzMWtqYnRsYzFy</t>
  </si>
  <si>
    <t>Danzas pradera</t>
  </si>
  <si>
    <t xml:space="preserve">Baile folclórico </t>
  </si>
  <si>
    <t>Entre 16 y 20</t>
  </si>
  <si>
    <t>Los Rubiales de Colombia</t>
  </si>
  <si>
    <t>Somos un grupo de música parrandera, carrilera y variada</t>
  </si>
  <si>
    <t>https://www.facebook.com/losrubialesdecolombia?locale=es_LA, https://www.instagram.com/losrubialesdecolombia/, https://www.youtube.com/@losrubialesdecolombia1260</t>
  </si>
  <si>
    <t>Zinagoga Crew</t>
  </si>
  <si>
    <t xml:space="preserve">Cantamos Rap y musica Urbana </t>
  </si>
  <si>
    <t xml:space="preserve">Si todos </t>
  </si>
  <si>
    <t xml:space="preserve">Centro de Producción Audiovisual CPA15 Guayabal </t>
  </si>
  <si>
    <t xml:space="preserve">Consiste en promoción y difusión de artistas, gestores y dinámicas culturales que se gestan en la Comuna 15 Guayabal </t>
  </si>
  <si>
    <t>Audiovisual/cine, Fotografía, Comunicaciones</t>
  </si>
  <si>
    <t xml:space="preserve">www.Cpa15Guayabal.com Cpa15Guayabal, Alianza cpa15    </t>
  </si>
  <si>
    <t>CORPORACIÓN CULTURAL CK  (CASA KOLACHO)</t>
  </si>
  <si>
    <t>Casa Kolacho es un movimiento cultural y social ubicado en la Comuna 13 de Medellín, que utiliza el Hip Hop como una poderosa herramienta de transformación. Su práctica artística y cultural se centra en empoderar a las personas, construir comunidad y fomentar un futuro más justo y equitativo en un territorio históricamente marcado por la violencia.  Las principales actividades y elementos de su práctica incluyen:  Formación artística y cultural: Casa Kolacho ofrece escuelas y talleres gratuitos para niños y jóvenes de la Comuna 13 en diversas disciplinas del Hip Hop:  Rap: Enseñan técnicas de rima, composición lírica y expresión a través de la música. Graffiti: Imparten conocimientos sobre técnicas de pintura y el uso del arte urbano como medio de comunicación y embellecimiento. Breakdance: Fomentan el baile como forma de expresión corporal y disciplina física. DJing: Capacitan en el arte de mezclar música y crear ritmos. También han ofrecido clases de inglés y fotografía. Transformación social y resiliencia: Más allá de lo artístico, Casa Kolacho tiene un fuerte enfoque social. Buscan prevenir la vinculación de jóvenes al conflicto armado y las actividades ilícitas, ofreciendo alternativas constructivas y proyectos de vida. El Hip Hop se convierte en un medio para expresar las realidades del barrio, procesar el pasado violento y construir mensajes de paz y esperanza.  Memoria y homenaje: La iniciativa nace como un homenaje a "Kolacho", un rapero asesinado que enseñaba a los jóvenes en las calles. A través de sus prácticas, Casa Kolacho honra la memoria de las víctimas de la violencia en la Comuna 13 y utiliza el arte para recordar y sanar.  Generación de oportunidades y desarrollo local: Casa Kolacho es un motor de cambio que contribuye al turismo sostenible y social en la Comuna 13. El famoso "Graffitour" es liderado por miembros de la casa, lo que les permite generar ingresos y mostrar la transformación positiva del barrio a visitantes de todo el mundo.  Promoción de la no violencia: A través de la filosofía del Hip Hop, promueven la no violencia y el respeto, utilizando el arte como un escudo contra la hostilidad y la búsqueda de la paz.</t>
  </si>
  <si>
    <t>Danza, Música, Pintura, Audiovisual/cine, Escritura y Literatura, Fotografía, Graffiti/Muralismo, Gestión cultural, Comunicaciones, Memoria y patrimonio</t>
  </si>
  <si>
    <t>@casakolacho</t>
  </si>
  <si>
    <t>Corporación Distrito Candelaria</t>
  </si>
  <si>
    <t>Plataforma de difusión, apropiación y puesta en valor de los patrimonios, las artes y las culturas.</t>
  </si>
  <si>
    <t>Gestión cultural, Memoria y patrimonio</t>
  </si>
  <si>
    <t>@distritocandelariamed</t>
  </si>
  <si>
    <t>DANGER SKY</t>
  </si>
  <si>
    <t xml:space="preserve">Soy artista urbano de la comuna 15 ,con excelente preparación ,show de 45minutos ,medie hora y una hora dependiendo la necesidad </t>
  </si>
  <si>
    <t>Danger sky _ (En todas las plataformas )</t>
  </si>
  <si>
    <t>YMCA de Medellín y Antioquia</t>
  </si>
  <si>
    <t>Diferentes Grupos de Arte y Cultura (Prácticos)</t>
  </si>
  <si>
    <t>Fotografía, Memoria y patrimonio</t>
  </si>
  <si>
    <t>Facebook, Instagram, TikTok.</t>
  </si>
  <si>
    <t xml:space="preserve">José Vásquez Bedoya </t>
  </si>
  <si>
    <t xml:space="preserve">Profesor de música con enfoque en Neurodiversidad </t>
  </si>
  <si>
    <t xml:space="preserve">ANDRU PALACIOS </t>
  </si>
  <si>
    <t xml:space="preserve">ARTISTA Vallenato </t>
  </si>
  <si>
    <t>https://www.instagram.com/andrupalaciosgram?igsh=YWxkM2VuY2Q3dmE5</t>
  </si>
  <si>
    <t xml:space="preserve">Clarisa </t>
  </si>
  <si>
    <t xml:space="preserve">Bailarina y Profesora de Danza árabe </t>
  </si>
  <si>
    <t>Danza, Performance, Gestión cultural</t>
  </si>
  <si>
    <t xml:space="preserve">@clarisadancer  en todas las redes sociales </t>
  </si>
  <si>
    <t>Esperanza Rincon</t>
  </si>
  <si>
    <t>Gestión cultural en todo el territorio de la comuna 15 Guayabal</t>
  </si>
  <si>
    <t>Gestión cultural</t>
  </si>
  <si>
    <t>Las indianas</t>
  </si>
  <si>
    <t>Interpretación música popular</t>
  </si>
  <si>
    <t>Facebook: Las indianaas</t>
  </si>
  <si>
    <t>TOMAS SANCHEZ DJ / PRODUCTOR</t>
  </si>
  <si>
    <t>Mi práctica artística y cultural consiste en la creación, mezcla y producción de música electrónica como DJ y productor, con un enfoque melódico y progresivo que busca generar experiencias sonoras profundas. Me presento regularmente en clubes y eventos de la ciudad, aportando a la escena local. Además, soy el productor encargado del Laboratorio de Producción Sonora (LPS) Guayabal, un espacio de la Secretaría de Cultura de Medellín, donde lidero la gestión cultural y acompaño procesos de grabación y formación con artistas emergentes y consolidados de la ciudad.</t>
  </si>
  <si>
    <t>Música, Comunicaciones</t>
  </si>
  <si>
    <t>https://linkr.bio/TomasSanchez?fbclid=PAQ0xDSwK2ggVleHRuA2FlbQIxMAABp_i7XrXXqdXPU9jCIuqnYBa2LuCPwoBl-voPjm47WhbcqDU1RCK_YhKrJRcr_aem_iJ53manWY-ChcmXlhmWK1Q - https://www.instagram.com/tomasanchez__music?igsh=MWQwZmx5NXVjaDM0OA%3D%3D&amp;utm_source=qr</t>
  </si>
  <si>
    <t xml:space="preserve">Corporación Amorarte </t>
  </si>
  <si>
    <t>Se enfoque en la danza en distintos formatos, urbanos, ballet, salon, tradicionales</t>
  </si>
  <si>
    <t>Facebook y Instagram: Corporación Amorarte.</t>
  </si>
  <si>
    <t>Infancias (de 7 a 12)</t>
  </si>
  <si>
    <t>Arte de mujer</t>
  </si>
  <si>
    <t xml:space="preserve">Arte de Mujer es una práctica artística y cultural comunitaria qué integra el trabajo manual con el desarrollo personal, familiar y colectivo.  A través de la creación de manualidades en diversos materiales. </t>
  </si>
  <si>
    <t>Artesanía, Gestión cultural</t>
  </si>
  <si>
    <t>NA</t>
  </si>
  <si>
    <t xml:space="preserve">HANNY.Stephany González Vélez </t>
  </si>
  <si>
    <t>Canto y Baile</t>
  </si>
  <si>
    <t>Teatro, Danza, Música</t>
  </si>
  <si>
    <t>Instagram.HSNNY_MUSIC12.Face boock.Slba Doris Vélez Castañeda.</t>
  </si>
  <si>
    <t>United Force</t>
  </si>
  <si>
    <t>Danza urbana</t>
  </si>
  <si>
    <t>https://www.instagram.com/united_force_01?igsh=a2FvZ3R3Zms1YmQ0</t>
  </si>
  <si>
    <t>Corporación Full Producciones</t>
  </si>
  <si>
    <t>Producción  y exhibición audiovisual</t>
  </si>
  <si>
    <t>Audiovisual/cine, Comunicaciones</t>
  </si>
  <si>
    <t>https://www.facebook.com/festicinedela13</t>
  </si>
  <si>
    <t>Personas LGBTIQ+, Población víctima del conflicto, Público general</t>
  </si>
  <si>
    <t>Revivir el pasado JAC San Blas</t>
  </si>
  <si>
    <t>Danza Crossover</t>
  </si>
  <si>
    <t>La 15 musical</t>
  </si>
  <si>
    <t>Clases de percusión y cuerdas</t>
  </si>
  <si>
    <t>Música, Audiovisual/cine</t>
  </si>
  <si>
    <t>https://www.facebook.com/share/1BwzC8xnxX/</t>
  </si>
  <si>
    <t>Dance Crew</t>
  </si>
  <si>
    <t>Danza Crossover, academia de modelaje, semilleros de niños, adulto mayor y jóvenes, diseño gráfico, maquillaje y decoración de eventos</t>
  </si>
  <si>
    <t>Danza, Audiovisual/cine, Performance, Instalación, Gestión cultural, Comunicaciones</t>
  </si>
  <si>
    <t>https://www.instagram.com/academia.dancecrew?igsh=azZiN3YzMXhzczE0 https://www.tiktok.com/@dancecrew.crossover?_t=ZS-8x8BsCBIHg1&amp;_r=1 https://www.facebook.com/share/15nVTEyS8d/</t>
  </si>
  <si>
    <t>Edwin Francisco Montoya Ortiz</t>
  </si>
  <si>
    <t>Teatro, danza, investigación y Turismo Rural</t>
  </si>
  <si>
    <t>Teatro, Danza, Cuentería, Gestión cultural, Memoria y patrimonio</t>
  </si>
  <si>
    <t>instagram: edwin-mimo</t>
  </si>
  <si>
    <t>David Galeano</t>
  </si>
  <si>
    <t>Música - Artista Jazz Colombiano</t>
  </si>
  <si>
    <t>https://www.instagram.com/davidgaleano_?igsh=ejNsaDh5Zno4cXAy&amp;utm_source=qr</t>
  </si>
  <si>
    <t>Julieth Maya</t>
  </si>
  <si>
    <t xml:space="preserve">Artista Plástica  </t>
  </si>
  <si>
    <t>https://www.instagram.com/julietmayarts/</t>
  </si>
  <si>
    <t xml:space="preserve">Polichinela Teatro </t>
  </si>
  <si>
    <t xml:space="preserve">Teatro </t>
  </si>
  <si>
    <t>Teatro, Clown, Artesanía, Circo, Gestión cultural</t>
  </si>
  <si>
    <t>@polichinelateatro @teatropolichinela</t>
  </si>
  <si>
    <t>Personas LGBTIQ+, Comunidades rurales, Público general</t>
  </si>
  <si>
    <t>Flako RL</t>
  </si>
  <si>
    <t xml:space="preserve">Rapero cantante y compositor </t>
  </si>
  <si>
    <t>Música, Gestión cultural</t>
  </si>
  <si>
    <t>https://www.facebook.com/share/1DeAzh4wMv/?mibextid=wwXIfr</t>
  </si>
  <si>
    <t>DANZAS SANTA LAURA</t>
  </si>
  <si>
    <t>GRUPO DE DANZA DE ADULTO MAYOR</t>
  </si>
  <si>
    <t>Danza, Escultura</t>
  </si>
  <si>
    <t>NO</t>
  </si>
  <si>
    <t>Personas con diversidad funcional (discapacidad), Público general</t>
  </si>
  <si>
    <t>DANZAS DIVERSAS</t>
  </si>
  <si>
    <t>DANZAS CON PERSONA DISCAPACITADAS</t>
  </si>
  <si>
    <t>DaSelektors KINGZ</t>
  </si>
  <si>
    <t>Somos un par de selektores y coleccionistas de música dancehall y afrobeats, precursores de este movimiento en la comuna 13, nuestra práctica artística está basada enseñar la mejor música de estos géneros y crear un movimiento crítico y autónomo para el mejoramiento de la música que se escucha</t>
  </si>
  <si>
    <t>https://www.instagram.com/daselektors?igsh=ZzJ2dm5yY2l6MTQ3</t>
  </si>
  <si>
    <t>Comunidades afrodescendientes, Comunidades rurales, Público general</t>
  </si>
  <si>
    <t xml:space="preserve">Casa kolacho </t>
  </si>
  <si>
    <t>Turismo cultura, diseño de experiencias, formación artística y contamos con prácticas creativas como el baile, pintura y música.</t>
  </si>
  <si>
    <t>Danza, Música, Pintura, Graffiti/Muralismo, Gestión cultural, Memoria y patrimonio</t>
  </si>
  <si>
    <t>https://www.instagram.com/casakolacho?igsh=MWoyZmdtN3dlZ2Z4dg==</t>
  </si>
  <si>
    <t>Nino</t>
  </si>
  <si>
    <t>Interpretación musical</t>
  </si>
  <si>
    <t>Youtube: Nino romatico</t>
  </si>
  <si>
    <t>K.I.M (The Key I Am)</t>
  </si>
  <si>
    <t>Cantautor y bailarín que se posiciona en el pop latino rompiendo esquemas musicales y estéticos, su innovación, versatilidad y calidad hacen parte de su propuesta donde las raíces latinas y su influencia surcoreana, llevan a quien escucha a un artístico viaje musical y visual. K.I.M (The Key I Am) es un espectáculo lleno de euforia, energía, baile y sensualidad; acompañado de luces y colores que logran cautivar de principio a fin. Promete un performance caracterizado por su precisión, estructura y coreografías llamativas, brindando al espectador, un show al nivel de los grupos de K-Pop.</t>
  </si>
  <si>
    <t>Instagram : https://www.instagram.com/kimthekeyiam/ Youtube : https://www.youtube.com/channel/UCcWbOeju9rT_0uS8JoJ1ayQ Facebook : https://www.facebook.com/KIMTheKeyIAm Twitter : https://twitter.com/kimthekeyiam TIKTOK : https://www.tiktok.com/@kimthekeyiam</t>
  </si>
  <si>
    <t>Personas LGBTIQ+, Público general</t>
  </si>
  <si>
    <t xml:space="preserve">Agrupación Balance </t>
  </si>
  <si>
    <t xml:space="preserve">Balance es un grupo de danza conformado por jóvenes que le apuestan a que la música y el baile hace parte de su vida. </t>
  </si>
  <si>
    <t xml:space="preserve">Instagram @agrupacion_balance </t>
  </si>
  <si>
    <t>I.E SAMUEL BARRIENTOS COMUNA 13</t>
  </si>
  <si>
    <t xml:space="preserve"> Pio 12 murales y arte con amor, es un museo abierto en 68 muros junto a la estacion de metro san javier en la sede de primaria</t>
  </si>
  <si>
    <t>Pintura, Escultura, Fotografía, Graffiti/Muralismo, Memoria y patrimonio</t>
  </si>
  <si>
    <t>Buscar en las redes murales y arte con amor</t>
  </si>
  <si>
    <t xml:space="preserve">Juan David Gómez profesor de la Red de Música Medellín </t>
  </si>
  <si>
    <t>Ofrecer clases de Iniciación musical a los grupos de la escuela de música del Poblado</t>
  </si>
  <si>
    <t>Música, Pintura, Escritura y Literatura</t>
  </si>
  <si>
    <t xml:space="preserve">Instagram: @nadie.completo perfil artístico </t>
  </si>
  <si>
    <t xml:space="preserve">Estatuas humanas espectáculos </t>
  </si>
  <si>
    <t>Estatuas humanas imitar una estatua real,por medio de las artes escénicas medio de las ar</t>
  </si>
  <si>
    <t>Teatro, Danza, Clown, Performance, Instalación, Gestión cultural</t>
  </si>
  <si>
    <t xml:space="preserve">https://www.instagram.com/estatuashumanasespectaculos?igsh=bTRjaThvNG9wdXFv </t>
  </si>
  <si>
    <t xml:space="preserve">David Ocampo </t>
  </si>
  <si>
    <t>Clases de música a poblacion neurodiversa</t>
  </si>
  <si>
    <t xml:space="preserve">Instagram </t>
  </si>
  <si>
    <t>Any Lorena Blandón</t>
  </si>
  <si>
    <t>Mi práctica artística se nutre de las memorias familiares, los saberes cotidianos y las formas de habitar el territorio. Trabajo desde las artes plásticas para tejer relatos visuales que vinculan identidad colectiva, hogar y afectos, entendiendo el arte como una herramienta para visibilizar historias silenciadas y reconstruir vínculos. A través de procesos colaborativos, cartografías sensibles, busco honrar la memoria de mis ancestros y la mía.</t>
  </si>
  <si>
    <t>Pintura, Escultura, Audiovisual/cine, Fotografía, Instalación, Gestión cultural, Memoria y patrimonio</t>
  </si>
  <si>
    <t>@anhylorena</t>
  </si>
  <si>
    <t>ORQURSTA DE EDMUNDO ARIAS</t>
  </si>
  <si>
    <t>Musica tropical</t>
  </si>
  <si>
    <t>Facebook orquesta Edmundo Arias</t>
  </si>
  <si>
    <t>Sara Berrio</t>
  </si>
  <si>
    <t>Artista visual en formación, creadora de talleres, obras artísticas y artesanías, investigadora de la medicina de las plantas como acto de resistencia.</t>
  </si>
  <si>
    <t>Pintura, Escultura, Artesanía, Audiovisual/cine, Fotografía, Performance, Instalación, Comunicaciones, Memoria y patrimonio</t>
  </si>
  <si>
    <t>@nnaturalmystic</t>
  </si>
  <si>
    <t>Popularia Café</t>
  </si>
  <si>
    <t xml:space="preserve">Trabajamos con café, enseñando los procesos de café y sus preparaciones </t>
  </si>
  <si>
    <t>https://www.instagram.com/popularia_cafe/</t>
  </si>
  <si>
    <t xml:space="preserve">Semilla Teatro </t>
  </si>
  <si>
    <t>Personajes itinerantes, talleres, tejido artesanal.</t>
  </si>
  <si>
    <t>Teatro, Artesanía, Fotografía, Gestión cultural</t>
  </si>
  <si>
    <t>Semillateatro2</t>
  </si>
  <si>
    <t xml:space="preserve">Olga Lucía Ríos </t>
  </si>
  <si>
    <t>Escritora</t>
  </si>
  <si>
    <t>Escritura y Literatura</t>
  </si>
  <si>
    <t>@olgaluciarioschaparro</t>
  </si>
  <si>
    <t xml:space="preserve">Juan Camilo Agudelo Torres </t>
  </si>
  <si>
    <t>Música, Audiovisual/cine, Fotografía, Gestión cultural, Comunicaciones, Memoria y patrimonio</t>
  </si>
  <si>
    <t>Akorde Musik</t>
  </si>
  <si>
    <t>Agrupación de Rap</t>
  </si>
  <si>
    <t xml:space="preserve">https://www.youtube.com/@akordemusik                                    https://www.facebook.com/akorde.musik/                </t>
  </si>
  <si>
    <t>KUMBIAKEÑO</t>
  </si>
  <si>
    <t>BAILE Y MUSICA</t>
  </si>
  <si>
    <t>https://youtube.com/@walkerardila?si=WHzn4nDiUhaxgL31</t>
  </si>
  <si>
    <t xml:space="preserve">Corporación Imotion </t>
  </si>
  <si>
    <t>Somos una corporación sin ánimo de lucro que cree en el poder transformador de la cultura, la creatividad y la innovación. Trabajamos para impulsar el desarrollo empresarial, económico y social de nuestro país, ofreciendo servicios de alta calidad en investigación, asesoría, capacitación y promoción cultural, ambiental, social y artística.</t>
  </si>
  <si>
    <t>Música, Pintura, Escultura, Audiovisual/cine, Escritura y Literatura, Fotografía, Instalación, Graffiti/Muralismo, Gestión cultural, Comunicaciones, Memoria y patrimonio</t>
  </si>
  <si>
    <t>@imotioncorporacion</t>
  </si>
  <si>
    <t>Colectivo Desenfoque</t>
  </si>
  <si>
    <t>Desenfoque es un proceso de comunicación comunitaria para el cambio social, donde realizamos producciones audiovisuales principalmente documentales, videoclips y contenidos digitales, tenemos un proceso de comunicaciones llamado Laboratorio Creativo donde experimentamos por medio de la posibilidades comunicacionales y audiovisuales. Nos preguntamos por el asunto de la preservación de la memoria territorial por ello solemos intencionar nuestras producciones bajo esta premisa, para continuar tejiendo comunidad y memoria en la comuna 15.</t>
  </si>
  <si>
    <t>Audiovisual/cine, Fotografía, Gestión cultural, Comunicaciones, Memoria y patrimonio</t>
  </si>
  <si>
    <t>https://www.facebook.com/ColectivoDesenfoque / https://www.instagram.com/colectivo_desenfoque?igsh=N21namd0cG16cWF2/ https://www.youtube.com/@ColectivoDesenfoque</t>
  </si>
  <si>
    <t>La 15 radio</t>
  </si>
  <si>
    <t xml:space="preserve">La 15 radio es una emisora comunitaria de la comuna 15 guayabal  </t>
  </si>
  <si>
    <t>Comunicaciones</t>
  </si>
  <si>
    <t>https://www.facebook.com/share/19k8S6womn/?mibextid=wwXIfr</t>
  </si>
  <si>
    <t>Respeto y Lealtad (RYL)</t>
  </si>
  <si>
    <t>Show de rap</t>
  </si>
  <si>
    <t>@Molekulah en todas las redes sociales.</t>
  </si>
  <si>
    <t>Nueva vida 2</t>
  </si>
  <si>
    <t>Manualidades</t>
  </si>
  <si>
    <t>Artesanía</t>
  </si>
  <si>
    <t xml:space="preserve">Polo Taborda </t>
  </si>
  <si>
    <t xml:space="preserve">Solista intérprete </t>
  </si>
  <si>
    <t>https://youtube.com/@polotaborda3826?si=0hgkFxYiyM2h2VAB</t>
  </si>
  <si>
    <t>Aura Botanika</t>
  </si>
  <si>
    <t xml:space="preserve">Cianotipias botánicas </t>
  </si>
  <si>
    <t>Artesanía, Fotografía, Memoria y patrimonio</t>
  </si>
  <si>
    <t>aura.botanika</t>
  </si>
  <si>
    <t>Sabiamente Servicios Psicológicos</t>
  </si>
  <si>
    <t>Somos un colectivo de profesionales en psicología. Realizamos acompañamiento individual y grupal. Hemos realizado varios talleres de arteterapia, danzaterapia y gestión emocional en la comuna 11 y en Medellín</t>
  </si>
  <si>
    <t>Danza, Pintura, Artesanía</t>
  </si>
  <si>
    <t>https://www.instagram.com/sabiamente.psicoterapia?igsh=MWF3ZjlxN2kyMGF6</t>
  </si>
  <si>
    <t>Personas LGBTIQ+, Personas con diversidad funcional (discapacidad), Personas privadas de la libertad / Pospendadas, Migrantes / refugiados, Público general</t>
  </si>
  <si>
    <t>Sandra Rengifo</t>
  </si>
  <si>
    <t xml:space="preserve">Puntillismo </t>
  </si>
  <si>
    <t>@sandala.art</t>
  </si>
  <si>
    <t>CORPORACION CASA TALLER ARTESAS</t>
  </si>
  <si>
    <t>Somos una organización sin animo de lucro dedicada a la formación artistica en diferentes disciplicas y enfocada en jóvenes y adultos con discapacidad intelectual y del desarrollo</t>
  </si>
  <si>
    <t>Teatro, Danza, Música, Pintura, Escultura, Artesanía, Fotografía</t>
  </si>
  <si>
    <t>https://www.instagram.com/corporacion.artesas/</t>
  </si>
  <si>
    <t xml:space="preserve">Grupo Cultural Las Chamacas </t>
  </si>
  <si>
    <t>Grupo de integración y recreación alrededor de las danzas folclóricas</t>
  </si>
  <si>
    <t xml:space="preserve">Red Rose </t>
  </si>
  <si>
    <t>Batallas de freestyle (improvisación)</t>
  </si>
  <si>
    <t>https://www.instagram.com/redrosefree?igsh=a2E5bm52amh4OGF3</t>
  </si>
  <si>
    <t>THE GROOVE DANCE STUDIO</t>
  </si>
  <si>
    <t>Academia de baile urbano</t>
  </si>
  <si>
    <t>@thegroovedancestudio</t>
  </si>
  <si>
    <t>Fundación El consultorio de Jula</t>
  </si>
  <si>
    <t>Espacio de arte con población victima y sobreviviente del conflicto armado</t>
  </si>
  <si>
    <t>Teatro, Pintura, Escultura, Artesanía, Escritura y Literatura, Gestión cultural, Memoria y patrimonio</t>
  </si>
  <si>
    <t>Instagram @elconsultoeiodejula</t>
  </si>
  <si>
    <t xml:space="preserve">Las Lavanderas </t>
  </si>
  <si>
    <t xml:space="preserve">es una muestra artística de sabores y saberes. la representación de las mujeres lavando en las quebradas de Medellín.  </t>
  </si>
  <si>
    <t>Teatro, Danza, Música, Gestión cultural, Memoria y patrimonio</t>
  </si>
  <si>
    <t>https://www.facebook.com/share/1Cdw6FJRtJ/</t>
  </si>
  <si>
    <t>Lu Morales</t>
  </si>
  <si>
    <t>Cine</t>
  </si>
  <si>
    <t>Audiovisual/cine, Escritura y Literatura, Fotografía</t>
  </si>
  <si>
    <t>@lumoralesfilms</t>
  </si>
  <si>
    <t>Corporación Teatro Popular de Medellín</t>
  </si>
  <si>
    <t>Entidad sin ánimo de lucro en la ciudad de Medellín - Colombia, dedicada a la creación, investigación, educación y promoción teatral.</t>
  </si>
  <si>
    <t>Teatro, Danza, Música, Gestión cultural</t>
  </si>
  <si>
    <t>Redes Instagram.com/teatrotpm X.com/TeatroPopularM Facebook: TPMTeatroPopulardeMedellin:</t>
  </si>
  <si>
    <t>Población víctima del conflicto, Público general</t>
  </si>
  <si>
    <t>Club de lectura las letras son vida</t>
  </si>
  <si>
    <t xml:space="preserve">Club de lectura para fomentar el aprendizaje y la diversión a todo el público en general </t>
  </si>
  <si>
    <t>Escritura y Literatura, Cuentería, Memoria y patrimonio</t>
  </si>
  <si>
    <t xml:space="preserve">Cumbia corazón </t>
  </si>
  <si>
    <t>Grupo de danzas de abuelas, madres e hijas</t>
  </si>
  <si>
    <t>Delaverde music</t>
  </si>
  <si>
    <t>Cantante música (regueton, rap, trap)</t>
  </si>
  <si>
    <t>https://www.instagram.com/delaverdemusic?igsh=MTdqNTBzZDN5anhyMw%3D%3D&amp;utm_source=qr</t>
  </si>
  <si>
    <t xml:space="preserve">The towers </t>
  </si>
  <si>
    <t>Musica, rock progresivo libertario metal de todo</t>
  </si>
  <si>
    <t>Danza, Música, Pintura, Escritura y Literatura, Fotografía, Graffiti/Muralismo</t>
  </si>
  <si>
    <t>Shaden Gomez</t>
  </si>
  <si>
    <t xml:space="preserve">Producción , composición y cantante </t>
  </si>
  <si>
    <t>https://linktr.ee/shadengomezz?utm_source=linktree_profile_share&amp;ltsid=a58e253b-4073-439e-a9c8-cf16b776b125</t>
  </si>
  <si>
    <t>Sr Fary - LGC</t>
  </si>
  <si>
    <t>Proyectos musicales</t>
  </si>
  <si>
    <t>Sr_fary</t>
  </si>
  <si>
    <t xml:space="preserve">Esklones </t>
  </si>
  <si>
    <t>Grupo de artistas urbanos de la comuna 13 de Medellín, enfocados en hacer rap social</t>
  </si>
  <si>
    <t>https://www.facebook.com/share/1Bn4RRjfRk/</t>
  </si>
  <si>
    <t>Sabbath Studio SAS</t>
  </si>
  <si>
    <t xml:space="preserve">Somos una infraestructura cultural que cuenta con 5 espacios de práctica musical, un estudio de grabación de audio y vídeo y un café. Tenemos 4 líneas de trabajo 1. Renta de espacio: salas de ensayo y estudio de grabación. 2. Producción de audio y vídeo: locución, podcast, captura de audio, producción audiovisual. 3. Eventos: alquiler de backline, sonido, operación logística, streaming. 4. Gestión cultural: a través de proyectos y nuestro proceso de comunicación comunitario Sabbath on the road </t>
  </si>
  <si>
    <t>Música, Audiovisual/cine, Escritura y Literatura, Fotografía, Gestión cultural, Comunicaciones, Memoria y patrimonio</t>
  </si>
  <si>
    <t>Sabbath_studio</t>
  </si>
  <si>
    <t xml:space="preserve">Filtro Estudio </t>
  </si>
  <si>
    <t xml:space="preserve">Somos una organización social enfocada en los talentos jóvenes  emergentes; también, somos un club juvenil, el cual, es un estudio de grabación </t>
  </si>
  <si>
    <t>Música, Audiovisual/cine, Gestión cultural</t>
  </si>
  <si>
    <t xml:space="preserve">No aplica </t>
  </si>
  <si>
    <t xml:space="preserve">Jhon Jairo Rendón Arteaga </t>
  </si>
  <si>
    <t xml:space="preserve">Artista plástico . Escultor. Pintor. Gestor Cultural. Festivales de cine. Turismo. Comunicaciones </t>
  </si>
  <si>
    <t>Pintura, Escultura, Audiovisual/cine, Gestión cultural, Comunicaciones, Memoria y patrimonio</t>
  </si>
  <si>
    <t xml:space="preserve">@renarte19 </t>
  </si>
  <si>
    <t>Floki</t>
  </si>
  <si>
    <t>Modelismo naval. Barcos antiguos en pequeña escala.</t>
  </si>
  <si>
    <t>Instagram: Barcosfloki</t>
  </si>
  <si>
    <t xml:space="preserve">Arcoiris de la danza </t>
  </si>
  <si>
    <t>Danzas</t>
  </si>
  <si>
    <t>https://www.instagram.com/arcoiris_danzas?igsh=MXhnbmpvY3VmeDZhaQ==</t>
  </si>
  <si>
    <t>Colectivo artístico pedagógico Artopía</t>
  </si>
  <si>
    <t>Gestión cultural, formación artística y teatral, procesos artísticos con énfasis en construcción de paz, enseñanza artística con NNA, talleres de teatro, teatro y actuación, gestión cultural.</t>
  </si>
  <si>
    <t>@Artopía</t>
  </si>
  <si>
    <t>CORPORACIÓN FANTASÍA ARGENTINA TANGO</t>
  </si>
  <si>
    <t>Actividades artísticas y culturales relacionadas con los Bailes Populares y de Salón (danza, música y artes escénicas)</t>
  </si>
  <si>
    <t>ENLACE 1:    Página Web: https://fantasiaargentinatango.com.co/ ENLACE 2:    Blog: https://c1f2a3t.wixsite.com/fantasiaargentina ENLACE 3:    Fantasia Argentina Tango: https://m.facebook.com/FantasiaArgentinaTango/?ref=bookmarks ENLACE 4:    @FantasiaArgentinaTango: https://www.instagram.com/fantasiaargentina/?igshid=1eve5wvl9neid ENLACE 5:    Fantasia Argentina Tango: https://www.youtube.com/user/FANTASIAARGENTINA</t>
  </si>
  <si>
    <t>Juan Diego y su Conjunto</t>
  </si>
  <si>
    <t>Grupo de música Vallenata y Tropical decembrina</t>
  </si>
  <si>
    <t>https://youtube.com/@juandiegoysuconjunto?si=C3k_9Zc-R9DXbKQN</t>
  </si>
  <si>
    <t xml:space="preserve">Copos de Nieve </t>
  </si>
  <si>
    <t>Danzas Folclóricas.</t>
  </si>
  <si>
    <t xml:space="preserve">https://youtube.com/@grupodedanzascoposdenie ve?si=xS1WQfjKBCuuInMh  https://www.instagram.com/danzascoposdenieve2002?igsh=MTNreWZmMW56Ym13eA==    https://www.facebook.com/share/g/1YZZ3fTeGY/.    https://www.facebook.com/share/15mUWY9Pog/ </t>
  </si>
  <si>
    <t>Yudiel Milena Muñoz Velásquez</t>
  </si>
  <si>
    <t>En mi práctica artística se cruzan varias disciplinas; soy artista formadora, ​​actriz de teatro y participo en el proyecto ¿Estafantes en comedia? donde usamos el absurdo para contar historias que invitan a reflexionar sobre la resignificación de la memoria. También trabajo como mediadora cultural a través de la narración textil en mi proyecto unipersonal Retazos. Aquí, el tejido se convierte en una forma de contar historias y de rescatar memorias.  Como gestora cultural y comunicadora social, diseñó estrategias para amplificar el impacto de los procesos artísticos, garantizando que cada proyecto trascienda el espacio creativo para convertirse en un catalizador de diálogo social. Desde la gestión cultural, diseño planes de mediación, establezo alianzas institucionales y desarrollo formatos innovadores para que el teatro comunitario, las narrativas textiles y otras expresiones generen incidencia real en territorios.</t>
  </si>
  <si>
    <t>Teatro, Artesanía, Gestión cultural, Comunicaciones, Memoria y patrimonio</t>
  </si>
  <si>
    <t xml:space="preserve">Johan Gustavo Márquez Pulgarín </t>
  </si>
  <si>
    <t>"Soy dibujante especializado en el estilo cartoon. Realizo caricaturas fisionómicas por encargo y también en eventos públicos en vivo. Además, imparto clases particulares y ofrezco un curso de dibujo dirigido a principiantes y a estudiantes de nivel intermedio, enfocado tanto en cartoon como en manga básico."</t>
  </si>
  <si>
    <t>https://www.instagram.com/elestudiodegarabato/?next=%2F      https://www.youtube.com/@elestudiodegarabato</t>
  </si>
  <si>
    <t>EL AZABACHE MAS POPULAR</t>
  </si>
  <si>
    <t>TROVA MUSICA Y HUMOR</t>
  </si>
  <si>
    <t>https://youtube.com/@elazabachepopular?si=_YF6RwJz5UhFZaET</t>
  </si>
  <si>
    <t>compañia unitango</t>
  </si>
  <si>
    <t>trabajamos la formacion en danza, creacion de obras dancisticas y proyeccion  de la danza, amenizamos eventos privados y de ciudad</t>
  </si>
  <si>
    <t>Danza, Gestión cultural</t>
  </si>
  <si>
    <t>si https://youtu.be/rMjVIkACUJM   https://www.facebook.com/unitango4?mibextid=ZbWKwL</t>
  </si>
  <si>
    <t>HERMANOS RUIZ</t>
  </si>
  <si>
    <t>Serenatas de músicas tradiciones, populares, románticas y baladas</t>
  </si>
  <si>
    <t>https://www.youtube.com/channel/UCBoCw2VaDd6g3Bbn9hFuO8w</t>
  </si>
  <si>
    <t>La Yerba Bendita</t>
  </si>
  <si>
    <t>Somos una agrupación musical del género reggae. También somos los creadores y organanizadores del Festival La Calle Es Nuestra que se ha hecho Durán93 versiones consecutivas.</t>
  </si>
  <si>
    <t>En todas las reses como La Yerba Bendita</t>
  </si>
  <si>
    <t>La Puerta Rosa Medellín</t>
  </si>
  <si>
    <t>Somos gestores culturales y creadores de contenido desde la cocina, la migración y la memoria.</t>
  </si>
  <si>
    <t>https://www.instagram.com/lapuertarosamedellin/</t>
  </si>
  <si>
    <t>Laboratorio de memoria oral y patrimonio local de Santa Elena</t>
  </si>
  <si>
    <t>Grupo de gestión cultural al rededor del patrimonio</t>
  </si>
  <si>
    <t>https://www.facebook.com/profile.php?id=100006325576807</t>
  </si>
  <si>
    <t>Grupo de Artesanas Sentidos Creativos</t>
  </si>
  <si>
    <t>Artesanas que estan pendientes de las ferias artesanales o bazares</t>
  </si>
  <si>
    <t>Danza, Artesanía</t>
  </si>
  <si>
    <t>si facebook, sentidos creativos, corpsem.com</t>
  </si>
  <si>
    <t xml:space="preserve">Royalty Academy </t>
  </si>
  <si>
    <t>@RoyaltyAcademydance</t>
  </si>
  <si>
    <t>D</t>
  </si>
  <si>
    <t xml:space="preserve">Danzas la Tertulia un Tinto un poema y una cancion </t>
  </si>
  <si>
    <t xml:space="preserve">Colectivo Artístico y Cultural Nencatacoa </t>
  </si>
  <si>
    <t>A través de las Comparsas temáticas con música, acrobacia y circo contemporáneo en vivo, llevamos mensajes de concientización  sobre la necesidad de preservar y cuidar el medio ambiente, nuestra fauna, nuestra flora y todo el patrimonio cultural material e inmaterial de nuestro país.   También nos proyectamos en el campo de las artes dancísticas y escénicas con el despliegue de montajes de sainete y danza folclórica que dialogan con los saberes, conocimientos y experiencias del cuidado de la vida en las distintas regiones del territorio nacional, con el propósito de generar interés, promoción, arraigo y sentido de pertenencia por nuestras danzas tradicionales, que evocan las costumbres y cultura de nuestra hermosa tierra Colombiana. Danzamos como solistas, en parejas o en grupo, contando historias a través de nuestros cuerpos individuales y colectivos, desplegando  coreografías  y puesta en escena que promocionan nuestras culturas y bondades de la tierra,  narrando historias con la música, la palabra, el gesto, el cuerpo y las imágenes en movimiento.  Tambien contamos con chirimia y musicas en vivo.</t>
  </si>
  <si>
    <t>Teatro, Danza, Clown, Música, Pintura, Artesanía, Fotografía, Performance, Circo, Gestión cultural, Memoria y patrimonio</t>
  </si>
  <si>
    <t>https://www.instagram.com/nencatacoa_colectivo/,   https://www.instagram.com/ortizteresapatino?igsh=ZnNrdWN6eGNpcmkw</t>
  </si>
  <si>
    <t xml:space="preserve">Danzando </t>
  </si>
  <si>
    <t>Danza folclorica</t>
  </si>
  <si>
    <t>Grupo folclórico danzando@gmaik.com</t>
  </si>
  <si>
    <t xml:space="preserve">Grupo de teatro Hermanas Arlequín/Recreación </t>
  </si>
  <si>
    <t xml:space="preserve">Trabajamos, los Shows artísticos, se dan clases de teatro/Expresión Corporal, manualidades, recreación familiar, eventos empresariales, logística </t>
  </si>
  <si>
    <t xml:space="preserve">https://www.facebook.com/share/r/1HnHLqN62a/ </t>
  </si>
  <si>
    <t xml:space="preserve">La chispa de la vida </t>
  </si>
  <si>
    <t xml:space="preserve">Danza folklórica y baile de salon </t>
  </si>
  <si>
    <t xml:space="preserve">Academia pasó a pasó </t>
  </si>
  <si>
    <t>Danzas urbanas</t>
  </si>
  <si>
    <t xml:space="preserve">Facebook, Instagram </t>
  </si>
  <si>
    <t>Personas LGBTIQ+, Comunidades afrodescendientes, Migrantes / refugiados, Público general</t>
  </si>
  <si>
    <t>Mago Nellyd</t>
  </si>
  <si>
    <t>Magia profesional y show de circo</t>
  </si>
  <si>
    <t>Teatro, Clown, Circo</t>
  </si>
  <si>
    <t>Www.instagram.com/nellydmomentosmagicos, www.facebook.com/magonellyd, www.youtube.com/magonellyd</t>
  </si>
  <si>
    <t>CORPORACION HUERTA ESCUELA ESTHER VÁSQUEZ</t>
  </si>
  <si>
    <t>CASA MUSEO,  HERENCIA GASTRONÓMICA</t>
  </si>
  <si>
    <t>https://www.instagram.com/huerta_escuela0?igsh=ZzNyZXZleGF5Nm1m</t>
  </si>
  <si>
    <t>Luz Omaira Evjeverri Jaramillo</t>
  </si>
  <si>
    <t>Poesia Cantada</t>
  </si>
  <si>
    <t>Escultura, Escritura y Literatura</t>
  </si>
  <si>
    <t>Facebook, instagram</t>
  </si>
  <si>
    <t>RED CULTURAL COMUNA 4</t>
  </si>
  <si>
    <t>La Red Cultural Comuna 4 articula diferentes grupos artísticos de música (grupos y solistas) y danza, además de un componente literario</t>
  </si>
  <si>
    <t>Danza, Música, Artesanía, Escritura y Literatura, Gestión cultural, Comunicaciones, Memoria y patrimonio</t>
  </si>
  <si>
    <t>REDES SOCIALES RCC4: BLOG: https://redculturalcomuna4.wordpress.com/acerca-de/ FACEBOOK: https://www.facebook.com/Red-Cultural-Comuna-4-248980198520641/ INSTAGRAM: https://www.instagram.com/redculturalc4?igsh=MWJmeDF6bmcxMTJnYg==</t>
  </si>
  <si>
    <t xml:space="preserve">Danzas época dorada </t>
  </si>
  <si>
    <t xml:space="preserve">Transmitir alegría a quellas personas depresivas, atentan con sus vidas poder integrarlas a mi grupo y poder demostrarle lo bello que es la vida </t>
  </si>
  <si>
    <t xml:space="preserve">Si pero no sé cómo bajarlos </t>
  </si>
  <si>
    <t xml:space="preserve">DanzAgher </t>
  </si>
  <si>
    <t>Formación a partir de los 3 años de edad y sin límite de edad, shows artísticos principalmente danzas orientales, talleres, conferencias sobre cultura y danza oriental.</t>
  </si>
  <si>
    <t>Instagram, Facebook, TikTok, Youtube, como @danzagheracacademiadedanza</t>
  </si>
  <si>
    <t xml:space="preserve">Érika Molina Gallego </t>
  </si>
  <si>
    <t>Escribo poesía, cuento y ensayo.</t>
  </si>
  <si>
    <t>https://www.instagram.com/erikamolina122?igsh=amxjbHRpdnV2ZTI1</t>
  </si>
  <si>
    <t>El flow del bloque</t>
  </si>
  <si>
    <t xml:space="preserve">Grupo de baile </t>
  </si>
  <si>
    <t xml:space="preserve">El flow del bloque academia urbana </t>
  </si>
  <si>
    <t>Danzas edad de oro</t>
  </si>
  <si>
    <t xml:space="preserve">Danzas folclóricas </t>
  </si>
  <si>
    <t>https://youtube.com/@danzas_edad_de_oro?si=IcMJCg5pDR7oUskq</t>
  </si>
  <si>
    <t xml:space="preserve">Teatro de Titeres y Mimos Estemimo </t>
  </si>
  <si>
    <t xml:space="preserve">Agrupación artística dedicada a las artes escenicas de Teatro de Títeres,  Pantomima Clásica,  Narración Oral Tecnica de Kamishibai y Talleres de Expresión Corporal,  escenica y de Títeres en material reciclado y casero. </t>
  </si>
  <si>
    <t>Teatro, Gestión cultural</t>
  </si>
  <si>
    <t>Twitter: @estemimo- Instagram: @este.mimo- Facebook: @estemimo- Tik Tok: @estemimo.</t>
  </si>
  <si>
    <t>Grupo de Danza Mis Mejores Años</t>
  </si>
  <si>
    <t>Grupo de danza</t>
  </si>
  <si>
    <t xml:space="preserve">Alondra y los populares del norte </t>
  </si>
  <si>
    <t>Músico intérprete de géneros como la guscarrilera, popular</t>
  </si>
  <si>
    <t>Marta Posada Rincon</t>
  </si>
  <si>
    <t xml:space="preserve">Gestora Cultural </t>
  </si>
  <si>
    <t>Alegría paisa</t>
  </si>
  <si>
    <t>Willcagluz@gma8l.com</t>
  </si>
  <si>
    <t xml:space="preserve">Mujer Siempre Adelante </t>
  </si>
  <si>
    <t>Nuestra práctica consiste en diversificar y practicar la danza folclórica de nuestra región.</t>
  </si>
  <si>
    <t>Comunidades rurales</t>
  </si>
  <si>
    <t>La Cuarta Estación - Corporación Opción Kreativa</t>
  </si>
  <si>
    <t>🎭 Desde La Cuarta Estación, las prácticas artísticas y culturales son una extensión viva de nuestra misión comunicativa. Son el espacio donde la creatividad se convierte en herramienta para el diálogo, la memoria y la transformación social.  🎨 No se trata solo de hacer arte, sino de crear con y desde la comunidad. Integramos la radio, el audiovisual, la fotografía, la escritura y las artes escénicas como formas expresivas que conectan con los territorios, visibilizan sus historias y resignifican sus realidades.  📷🎙️ Nuestros contenidos surgen de laboratorios comunitarios, talleres de creación, recorridos territoriales, ferias, festivales, encuentros barriales y estrategias de movilización que tienen como centro a las personas: sus saberes, sus memorias, sus formas de sentir y contar la vida.  🎤 En nuestra Escuela de Comunicación Comunitaria, cada formación es también una acción cultural. Cada locutor o reportero es también un narrador del territorio. Y cada programa radial es una escena de arte cotidiano que amplifica voces, identidades y resistencias.  🌎 Así, nuestras prácticas no solo informan: emocionan, movilizan y siembran pertenencia. Son un medio para fortalecer el tejido social, el cuidado del entorno y la apropiación cultural de lo que somos como Comuna 4 – Aranjuez y como ciudad.</t>
  </si>
  <si>
    <t>Audiovisual/cine, Escritura y Literatura, Fotografía, Gestión cultural, Comunicaciones</t>
  </si>
  <si>
    <t>www.lacuartaestacion.com - https://www.facebook.com/EmisoraLaCuartaEstacion - https://www.instagram.com/emisoralacuartaestacion- https://www.tiktok.com/@emisoralacuartaes</t>
  </si>
  <si>
    <t>Personas LGBTIQ+, Personas con diversidad funcional (discapacidad), Público general</t>
  </si>
  <si>
    <t>D´Luz</t>
  </si>
  <si>
    <t>D´Luz, (Dilma Luz Mosquera Rodríguez) es una mujer con raíces de las profundas selvas Chocoanas y alma sonora. Su música es un puente entre el pasado y el presente, donde los ritmos tradicionales del Pacífico colombiano encuentran nuevas expresiones en la fusión con géneros contemporáneos. Su propósito es llevar la riqueza cultural de su tierra más allá de sus fronteras, compartiendo su esencia con el mundo. Su sonido nace de la marimba, el tambor, el clarinete, pero se expande con influencias urbanas, jazz, soul, afrobeat y otros géneros, creando un lenguaje propio. A través de sus letras, narra historias de resistencia, amor, tradición y lucha, destacando el papel de la mujer en la música y en la sociedad. Cada canción es un tributo a los paisajes, ríos y selvas del Pacífico, evocando la memoria de los ancestros y el espíritu de su gente. Sus composiciones resaltan la fortaleza, la resiliencia y la voz de las mujeres en la cultura y la historia. La música de D´Luz es un canto a la unidad, al respeto por la tradición y a la importancia de los lazos familiares. Su propuesta musical busca inspirar, transformar y crear conciencia sobre la diversidad y riqueza del patrimonio sonoro colombiano. D´Luz se proyecta como una embajadora de la música afrocolombiana, conectando generaciones y llevando su mensaje a escenarios nacionales e internacionales. Con cada nota y cada verso, reafirma que la tradición no es estática, sino que vive y evoluciona en nuevas formas de expresión.</t>
  </si>
  <si>
    <t xml:space="preserve">Facebook: facebook.com/share/1AvU1vLKKh Instagram: dilma_mosquera_rodriguez  YouTube: dluzartist </t>
  </si>
  <si>
    <t xml:space="preserve">Bibi Suárez </t>
  </si>
  <si>
    <t xml:space="preserve">Arista plástica, me especializo en ilustración en acuarela y retratos a lápiz </t>
  </si>
  <si>
    <t>https://www.instagram.com/bibi_suarez1?igsh=bzg3ZzVza29qb3lo</t>
  </si>
  <si>
    <t xml:space="preserve">Fundación Villa Ángel </t>
  </si>
  <si>
    <t xml:space="preserve">Formación en literatura, artes plásticas, música y baile para población con capacidades especiales ra población con capacidades especiales </t>
  </si>
  <si>
    <t>Grupo de Danzas Años Maravillosos</t>
  </si>
  <si>
    <t>Danza: folclor, ritmos de salon</t>
  </si>
  <si>
    <t>Facebook- youtube</t>
  </si>
  <si>
    <t>Perspectiva de género</t>
  </si>
  <si>
    <t>Red Cultural Danc4</t>
  </si>
  <si>
    <t>Grupos de danza de aAdultos y Adultos mayores</t>
  </si>
  <si>
    <t>Facebook</t>
  </si>
  <si>
    <t xml:space="preserve">Grupo de danza indígena San Sebastián </t>
  </si>
  <si>
    <t xml:space="preserve">Artística </t>
  </si>
  <si>
    <t>Pueblos indígenas / comunidades originarias</t>
  </si>
  <si>
    <t xml:space="preserve">Martín Alonso Chavarría Moreno </t>
  </si>
  <si>
    <t xml:space="preserve">Telecentro, en bibliotecas, información y tecnologías </t>
  </si>
  <si>
    <t>Si</t>
  </si>
  <si>
    <t xml:space="preserve">Grupo Folclórico paso a paso </t>
  </si>
  <si>
    <t xml:space="preserve">Danza Folclórica </t>
  </si>
  <si>
    <t xml:space="preserve">Si </t>
  </si>
  <si>
    <t xml:space="preserve">DJ c-H Scratch </t>
  </si>
  <si>
    <t xml:space="preserve">DJ tornamesista - colección vinilero - Productor y DJ scratcher profesional con más de 20 años de experiencia en la escena,  línea musical salsa , Rap , Hip Hop Funk , jazz melodías de composición  DJ actualmente Activo </t>
  </si>
  <si>
    <t>Danza, Música, Gestión cultural</t>
  </si>
  <si>
    <t>https://www.facebook.com/share/1Dr3fVVVDC/</t>
  </si>
  <si>
    <t>MagentaOsorio</t>
  </si>
  <si>
    <t>Es una propuesta artística que involucra la fotografía y el performance musical con yoga y meditacion</t>
  </si>
  <si>
    <t>Danza, Música, Escritura y Literatura, Fotografía, Performance</t>
  </si>
  <si>
    <t>MagentaOsorio IG</t>
  </si>
  <si>
    <t xml:space="preserve">GLORIA STELLA VELEZ CASTAÑO </t>
  </si>
  <si>
    <t>BAILADORA</t>
  </si>
  <si>
    <t xml:space="preserve">Tejiendo redes </t>
  </si>
  <si>
    <t xml:space="preserve">Grupo de danzas </t>
  </si>
  <si>
    <t>Solista</t>
  </si>
  <si>
    <t>Fonomimica y parodias, monólogos.</t>
  </si>
  <si>
    <t>Teatro, Danza, Música, Cuentería</t>
  </si>
  <si>
    <t>Instagram, Facebook.</t>
  </si>
  <si>
    <t xml:space="preserve">Aura Lucía Pérez </t>
  </si>
  <si>
    <t>Clases en movimiento Dancistico dirigido a Mujeres</t>
  </si>
  <si>
    <t xml:space="preserve">Nefertary7 </t>
  </si>
  <si>
    <t>Formación de niñas y  jóvenes en el arte del Belly dance.</t>
  </si>
  <si>
    <t>https://www.instagram.com/nefertary_7?igsh=YzljYTk1ODg3Zg==</t>
  </si>
  <si>
    <t>Maria Ambiwasi</t>
  </si>
  <si>
    <t>Cantora</t>
  </si>
  <si>
    <t xml:space="preserve">Instagram, Facebook </t>
  </si>
  <si>
    <t>Francisco Cárdenas Rojas</t>
  </si>
  <si>
    <t>Mi práctica artística se sitúa en la intersección entre el audiovisual, la literatura y la investigación social. Trabajo principalmente en el campo del documental de creación, donde utilizo la cámara no solo como herramienta de registro, sino como un medio para explorar las texturas humanas, los silencios del territorio y las narrativas que habitan en los márgenes.  Desde la antropología, profundizo en los procesos culturales, simbólicos y afectivos de las comunidades con las que trabajo, y desde la literatura aporto una mirada sensible, reflexiva y poética que complementa la imagen con la palabra. Mis temas recurrentes son la memoria, la identidad, los derechos humanos, la paz y la relación con la naturaleza.  Mi práctica no se limita al resultado artístico, sino que se interesa por el proceso, el diálogo con las personas, la formación y la construcción colectiva de sentido. Creo en el arte como forma de tejido social y de pensamiento situado.</t>
  </si>
  <si>
    <t>Audiovisual/cine, Escritura y Literatura</t>
  </si>
  <si>
    <t>https://medium.com/@cardenasrojas, https://vimeo.com/cardenasrojas/</t>
  </si>
  <si>
    <t xml:space="preserve">Nora del Carmen Pineda de franco </t>
  </si>
  <si>
    <t>Soy cantante de la música de antaño , ranchera,bolero, tango, con pistas</t>
  </si>
  <si>
    <t xml:space="preserve">Závara Urbizagástegui </t>
  </si>
  <si>
    <t xml:space="preserve">Instaladora escultórica </t>
  </si>
  <si>
    <t>Fotografía, Performance, Instalación, Comunicaciones, Memoria y patrimonio</t>
  </si>
  <si>
    <t xml:space="preserve">Facebook instagram </t>
  </si>
  <si>
    <t>ALONSO ZAPATA GUZMAN</t>
  </si>
  <si>
    <t>Pintura al oleo, tiza pastel. Acuarela</t>
  </si>
  <si>
    <t>Whatsapp</t>
  </si>
  <si>
    <t>Juliana menjura</t>
  </si>
  <si>
    <t>Gestión cultural, Artes visuales, video arte, fotografía experimental, dibujo, acuarela</t>
  </si>
  <si>
    <t>Pintura, Audiovisual/cine, Fotografía, Graffiti/Muralismo, Gestión cultural</t>
  </si>
  <si>
    <t>Juls.menjura</t>
  </si>
  <si>
    <t xml:space="preserve">Andrés Felipe Silva Bolívar </t>
  </si>
  <si>
    <t xml:space="preserve">Fotografía </t>
  </si>
  <si>
    <t>Fotografía</t>
  </si>
  <si>
    <t>Instagram @afsilva_foto</t>
  </si>
  <si>
    <t xml:space="preserve">Luz Stella López </t>
  </si>
  <si>
    <t xml:space="preserve">Música y danzas </t>
  </si>
  <si>
    <t>Laura Duque Design</t>
  </si>
  <si>
    <t>Mi práctica artística se basa en el amor profundo por el papel, las letras y el color como medios de transformación. A través de técnicas como la pintura decorativa, el mixed media y el macramé, creo piezas que conectan lo artesanal con lo emocional. Mi enfoque combina la exploración de materiales con la expresión personal, generando experiencias visuales y táctiles. Además, soy docente en Comfenalco Antioquia, donde comparto mi conocimiento y pasión por el arte, y soy la mente creativa detrás de mi marca personal, Laura Duque, desde donde impulso proyectos que fusionan arte, diseño y formación.</t>
  </si>
  <si>
    <t xml:space="preserve">lauraduquedesign </t>
  </si>
  <si>
    <t>casapneuma movimiento sincrónico del alma</t>
  </si>
  <si>
    <t>mi enfoque es transversal desde la psicoterapia a través de herramientas artísticas como el movimiento y la escritura</t>
  </si>
  <si>
    <t>Danza, Escritura y Literatura, Performance, Memoria y patrimonio</t>
  </si>
  <si>
    <t>facebook, instagram</t>
  </si>
  <si>
    <t>Travesía Bullerengue</t>
  </si>
  <si>
    <t>Travesía es grupo de bailes cantados que se dedica a la expresión viva del bullerengue, un ritmo tradicional que se niega a desaparecer y que gracias a agrupaciones como esta, sigue retumbando en los corazones de quienes escuchan los cueros sonar, una tradición que combina el baile, el canto y el toque de tambores en un ritmo vibrante y ancestral. A través de puestas en escena creativas, Travesía incorpora elementos teatrales que enriquecen la narrativa y la emoción del espectáculo, manteniendo siempre el pulso y la esencia del bullerengue como hilo conductor. Esta práctica artística no solo es un espacio para la danza y la música, sino también un vehículo para preservar y compartir la cultura y las historias de nuestra comunidad.</t>
  </si>
  <si>
    <t>Teatro, Danza, Música, Memoria y patrimonio</t>
  </si>
  <si>
    <t xml:space="preserve">Instagram: https://www.instagram.com/travesia.ca/?hl=es Facebook:https://m.facebook.com/100085419750931/  Tiktok: https://www.tiktok.com/@travesia.ca   </t>
  </si>
  <si>
    <t>Personas LGBTIQ+, Pueblos indígenas / comunidades originarias, Comunidades afrodescendientes, Comunidades rurales, Público general</t>
  </si>
  <si>
    <t>MaBeGa</t>
  </si>
  <si>
    <t>Soy una artista emergente, que lucha día a día por qué todos puedan conocer mi voz, tengo canciones propias y también covers, mi propósito con esto es llegar al corazón de todas la persona de Colombia.</t>
  </si>
  <si>
    <t xml:space="preserve">Facebook: https://www.facebook.com/share/1ZSzDRnUtD/.    Instagram:https://www.instagram.com/mabegamusic?igsh=eDJrYWhtYWdkaHg3. TikTok: https://www.tiktok.com/@mabegamusic?_t=ZS-8xRyyOSQXyO&amp;_r=1  </t>
  </si>
  <si>
    <t>Personas LGBTIQ+, Comunidades afrodescendientes, Personas privadas de la libertad / Pospendadas, Población víctima del conflicto, Público general</t>
  </si>
  <si>
    <t>GRUPO FOLCLORICO EXPERIMENTAL TALENTO PAISA</t>
  </si>
  <si>
    <t xml:space="preserve">DANZA DE LABOREO " LA SIEMBRA"  CONSISTE  EN LA REPRESENTACION POR MEDIO DE LA DANZA, PREPARACION DEL TERRENO, SIEMBRA,CULTIVO Y RECOLECCION DEL MAIZ.        E EN LA REPRESENTACION POR  MEDIO DE LA DANZA :PREPARACION DEL TERRENO ,SIEMBRA, CULTIVO Y RECOLECCIÓN </t>
  </si>
  <si>
    <t>YOU TUBE</t>
  </si>
  <si>
    <t>CORPORACIÓN FUSIÓN CULTURAL COLOMBIA</t>
  </si>
  <si>
    <t>Práctica artística y cultural: Casa Arte y Patrimonio – Formación en arte y restauración patrimonial con infancia del Barrio Antioquia La práctica artística y cultural liderada por la Corporación Fusión Cultural Colombia se desarrolla en el Barrio Antioquia de Medellín, a través del proyecto Casa Arte y Patrimonio, un espacio comunitario que cada fin de semana se transforma en la Casa Taller, donde se llevan a cabo procesos de formación artística y restauración patrimonial con niños y niñas entre los 7 y 12 años.  Este proceso integra las artes plásticas (dibujo, pintura, manualidades) con la restauración de objetos significativos del barrio, conectando a la nueva generación con la historia y el patrimonio local. Los niños se forman como artistas y cuidadores del territorio, aprendiendo técnicas de restauración mientras fortalecen su identidad, sentido de pertenencia y competencias ciudadanas. Además, se incorpora el bilingüismo como herramienta educativa y creativa.  La práctica articula el aprendizaje con la acción: lo que se crea y restaura en la Casa Taller se exhibe en la Casa Arte y Patrimonio, que funciona como rincón de memoria viva y museo comunitario. Este enfoque pedagógico y cultural convierte a los niños en protagonistas activos del cuidado de su patrimonio, reconociendo el valor simbólico de los objetos, las historias y los saberes del barrio.  Esta experiencia ha logrado consolidar un proceso preventivo, educativo y transformador, en el que el arte se convierte en puente entre generaciones y en motor de cambio social desde lo local.</t>
  </si>
  <si>
    <t>Pintura, Gestión cultural, Memoria y patrimonio</t>
  </si>
  <si>
    <t>https://www.instagram.com/Corporacionfcc/ _ https://www.facebook.com/CorporacionFusionCulturalColombia</t>
  </si>
  <si>
    <t xml:space="preserve">Daniidance </t>
  </si>
  <si>
    <t>DaniiDance es un artista del movimiento que ha dedicado su vida a la danza. Con una técnica impecable y una pasión contagiosa, ha cautivado a audiencias en donde se presenta, comenzó su formación en danza a una edad temprana, estudiando en instituciónes y escuelas de danza de la ciudad. Ha trabajado con compañías de danza de renombre. Se caracteriza por su dominio de la danza oriental, folclor colombiano, y ritmos populares. Su técnica es impecable y su expresión artística es profunda y emotiva. Daniel es conocido por su disciplina y dedicación a su arte. Su pasión por la danza es contagiosa y su compromiso con la excelencia es inspirador. Dani trabaja en pro de la comunidad de la danza, inspirando a jóvenes bailarines y promoviendo la apreciación de la danza en general.</t>
  </si>
  <si>
    <t>https://www.instagram.com/daniidance50?igsh=anFvOGpsOGh5b2du</t>
  </si>
  <si>
    <t>Real Esencia</t>
  </si>
  <si>
    <t>Proyecto de música  fusion del pacifico con música urbana</t>
  </si>
  <si>
    <t>https://www.instagram.com/realesencia?igsh=eXI4YzV3ZGpxMXR5</t>
  </si>
  <si>
    <t xml:space="preserve">Grupo de danzas adulto mayor flores del ayer </t>
  </si>
  <si>
    <t xml:space="preserve">Danzas folclórica </t>
  </si>
  <si>
    <t xml:space="preserve">Facebook y Instagram </t>
  </si>
  <si>
    <t>Yennyta H pop</t>
  </si>
  <si>
    <t xml:space="preserve">Vocalista, interpretó canciones de pop, rock y baladas en español y en inglés </t>
  </si>
  <si>
    <t>https://studio.youtube.com/channel/UCKqgcaKSxIO-Zbr_Bk0n7cw/videos/upload?filter=%5B%5D&amp;sort=%7B%22columnType%22%3A%22date%22%2C%22sortOrder%22%3A%22DESCENDING%22%7D</t>
  </si>
  <si>
    <t>Familia BG</t>
  </si>
  <si>
    <t>Cantar en grupo e individual</t>
  </si>
  <si>
    <t xml:space="preserve">La experiencia </t>
  </si>
  <si>
    <t xml:space="preserve">Formación de públicos, experiencias culturales </t>
  </si>
  <si>
    <t>Audiovisual/cine, Fotografía, Performance, Instalación, Gestión cultural, Comunicaciones, Memoria y patrimonio</t>
  </si>
  <si>
    <t xml:space="preserve">William castaño cantor del recuerdo </t>
  </si>
  <si>
    <t xml:space="preserve">Cantor solista, animador </t>
  </si>
  <si>
    <t>https://youtube.com/@williamdelmar4795?si=j1nKtrE3Dn4GdXEk</t>
  </si>
  <si>
    <t>Jaimeson lopez</t>
  </si>
  <si>
    <t>Artistas cantante  solista con pista interpretando clásicos de la musical tropical,viejoteca,parranda,boleros,tango ,serenata .</t>
  </si>
  <si>
    <t xml:space="preserve">Facebook,integran ,YouTube como jaimeson lopez </t>
  </si>
  <si>
    <t xml:space="preserve">Angie lo la sensación crosover </t>
  </si>
  <si>
    <t xml:space="preserve">Cantante </t>
  </si>
  <si>
    <t>https://www.facebook.com/share/1LfvzCHapa/  , https://www.instagram.com/angielolasensacioncrossover?igsh=enF5bzBybmhiamt0</t>
  </si>
  <si>
    <t>Faroluz</t>
  </si>
  <si>
    <t xml:space="preserve">Creación de velas en gel artesanales </t>
  </si>
  <si>
    <t>Faroluz10</t>
  </si>
  <si>
    <t xml:space="preserve">Vero Bikendy </t>
  </si>
  <si>
    <t xml:space="preserve">Cantante solista con corista y/o pistas musicales </t>
  </si>
  <si>
    <t xml:space="preserve">Facebook, Instagram y YouTube </t>
  </si>
  <si>
    <t>Start art</t>
  </si>
  <si>
    <t>Teatro, Danza, Música, Audiovisual/cine, Escritura y Literatura, Fotografía, Performance, Memoria y patrimonio</t>
  </si>
  <si>
    <t xml:space="preserve">startart.colombia </t>
  </si>
  <si>
    <t xml:space="preserve">SERteatro </t>
  </si>
  <si>
    <t xml:space="preserve">Artes escénicas </t>
  </si>
  <si>
    <t>Teatro, Música, Audiovisual/cine, Fotografía, Performance, Memoria y patrimonio</t>
  </si>
  <si>
    <t>Serteatro_medellin</t>
  </si>
  <si>
    <t>Diergo Cardona Studio</t>
  </si>
  <si>
    <t>Creación de melodías a partir de una letra, creando una expresión musical</t>
  </si>
  <si>
    <t>Intragram: diegocardonastudio</t>
  </si>
  <si>
    <t>Club Roverllage</t>
  </si>
  <si>
    <t>Nuestra práctica gira en torno al collage como herramienta de creación, exploración y crítica. A través del recorte, la recomposición y la intervención de imágenes, exploramos nuevas formas de narrar, imaginar y cuestionar lo que nos rodea. El club funciona como un espacio abierto para experimentar con materiales análogos, fomentar la expresión personal y colectiva, y reflexionar sobre temas sociales, culturales y emocionales desde lo visual. No solo vemos el collage como una técnica, sino como una forma de pensamiento fragmentario que permite recombinar lo existente para decir algo nuevo.</t>
  </si>
  <si>
    <t>Instagram: club_roverllage</t>
  </si>
  <si>
    <t xml:space="preserve">Blanca Ismenia Bedoya </t>
  </si>
  <si>
    <t>Me enfoco en bordado y pintura</t>
  </si>
  <si>
    <t>Mutables</t>
  </si>
  <si>
    <t>Podcast con una visión Cuir general de habitar y revender el mundo</t>
  </si>
  <si>
    <t>https://www.instagram.com/mutablespodcast?igsh=aWQwZmJ4d3piY2xv</t>
  </si>
  <si>
    <t xml:space="preserve">Alejandra </t>
  </si>
  <si>
    <t xml:space="preserve">Pintura, ilustración y dibujos </t>
  </si>
  <si>
    <t>@alejailustrada</t>
  </si>
  <si>
    <t>Personas LGBTIQ+</t>
  </si>
  <si>
    <t>DAIMOND AGENCY</t>
  </si>
  <si>
    <t xml:space="preserve">Danza urbana </t>
  </si>
  <si>
    <t xml:space="preserve">Emprendimiento de artesanías manuales como crochet, pintura y porcelanicron </t>
  </si>
  <si>
    <t>https://wa.me/c/573027540635</t>
  </si>
  <si>
    <t xml:space="preserve">Grupo Mujer Siempre Adelante </t>
  </si>
  <si>
    <t xml:space="preserve">Danza folclórica </t>
  </si>
  <si>
    <t>Garabat*</t>
  </si>
  <si>
    <t xml:space="preserve">Soy un artista plástico en constante búsqueda en una práctica que oscila entre lo gráfico y lo escultórico, explorando la relación entre lo natural y lo urbano. Mi obra se ve influenciada por una vida dividida entre contextos rurales y urbanos, esto me ha permitido observar y contrastar las diferentes dinámicas que involucran ambos mundos. Basando mi enfoque en la fauna endémica del territorio, busco rescatar la belleza y el lugar inherente de los seres que lo habitan. A través de diversas técnicas, Garabat* es el alias artístico que da identidad a esta exploración en pos de fascinar, asombrar y despertar una conexión más consciente con el entorno natural en el espectador. Mi obra hace alusión al flujo de ideas creativas y a la necesidad de darlas a conocer, evidenciando un arte no solo representativo, sino también crítico, que confronte al espectador sobre la coexistencia entre lo urbano y lo rural. Mi proyecto es, en esencia, una invitación a reconectarse con lo natural desde la admiración, la reflexión y el respeto por aquello que a menudo pasa desapercibido. </t>
  </si>
  <si>
    <t>Pintura, Escultura, Artesanía, Graffiti/Muralismo</t>
  </si>
  <si>
    <t>https://www.instagram.com/garabat_/</t>
  </si>
  <si>
    <t xml:space="preserve">Garabatos Curaduría </t>
  </si>
  <si>
    <t xml:space="preserve">Somos un espacio de arte emergente para artistas emergentes, con una posición antirracista, inclusiva, política y diversa, donde nuestro objetivo es contactar con espacio culturales para lograr llevar exposiciones físicas a cabo y así dar mayor visibilidad al trabajo de los artistas emergentes de la ciudad, contamos también con una revista anual, podcast y blog virtual </t>
  </si>
  <si>
    <t>Pintura, Escultura, Audiovisual/cine, Fotografía, Performance, Instalación, Gestión cultural, Comunicaciones, Memoria y patrimonio</t>
  </si>
  <si>
    <t>En todas aparecemos como @garabatos.curaduria</t>
  </si>
  <si>
    <t>Personas LGBTIQ+, Pueblos indígenas / comunidades originarias, Comunidades afrodescendientes, Personas con diversidad funcional (discapacidad)</t>
  </si>
  <si>
    <t xml:space="preserve">Real Esencia Family </t>
  </si>
  <si>
    <t>Grupo musical</t>
  </si>
  <si>
    <t>https://www.instagram.com/realesenciafamily?igsh=andjbm93YTdzMGFi</t>
  </si>
  <si>
    <t>Eventos y Recreaciones F/M</t>
  </si>
  <si>
    <t>Somos creadores de Teatro con personas Recreativos y culturales</t>
  </si>
  <si>
    <t>Teatro, Performance, Cuentería</t>
  </si>
  <si>
    <t xml:space="preserve">Forjadores del mañana eventos y recreación , facebook </t>
  </si>
  <si>
    <t>Pueblos indígenas / comunidades originarias, Público general</t>
  </si>
  <si>
    <t xml:space="preserve">Colectivo cultural creando cultura </t>
  </si>
  <si>
    <t xml:space="preserve">Somos un grupo cultural de teatro y recreación activa además somos animadores de eventos </t>
  </si>
  <si>
    <t>Teatro, Performance, Circo</t>
  </si>
  <si>
    <t xml:space="preserve">Creando cultura Facebook </t>
  </si>
  <si>
    <t xml:space="preserve">Banda de marcha thefamiily of friends </t>
  </si>
  <si>
    <t xml:space="preserve">Música interpretación de instrumentos musicales </t>
  </si>
  <si>
    <t xml:space="preserve">LudobiblioTK Manuel Burgos Teofanía </t>
  </si>
  <si>
    <t>Experiencias y creaciones, integraciones para grupos y comunidades, carruseles comparsas,, kalle kultura y la kultura a la kalle, eskuchaderos poplurales, rekoxina sin afán, muros hablantes, información local,, foros polietikos, ferias, festivales, campamentos, lunadas, feria de las flores y el maiz, festival del cacao. Pluriversidad lúdica aprendemos jugando y disfrutamos haciendolo, recorridos que caminan nuestra memoria viva</t>
  </si>
  <si>
    <t>Teatro, Clown, Pintura, Escultura, Artesanía, Audiovisual/cine, Escritura y Literatura, Fotografía, Performance, Instalación, Graffiti/Muralismo, Cuentería, Gestión cultural, Comunicaciones, Memoria y patrimonio</t>
  </si>
  <si>
    <t>Migrantes / refugiados, Población víctima del conflicto, Público general</t>
  </si>
  <si>
    <t>La Tempestad Teatro</t>
  </si>
  <si>
    <t>Artes escénicas, audiovisual, formación</t>
  </si>
  <si>
    <t>Teatro, Danza, Audiovisual/cine</t>
  </si>
  <si>
    <t>Instagram: @latempestadteatro</t>
  </si>
  <si>
    <t xml:space="preserve">Programa de música </t>
  </si>
  <si>
    <t>Nuestra práctica artística se centra en el uso de la música como herramienta de transformación social y cultural en la comunidad de Bello Oriente. A través de este programa, buscamos fortalecer la identidad cultural, promover la participación comunitaria y ofrecer alternativas creativas a niños, niñas, jóvenes y adultos del sector.  El enfoque del programa combina la formación técnica y artística con un fuerte componente pedagógico y comunitario. Ofrecemos clases de instrumentos (como guitarra, percusión, piano y canto), talleres de apreciación musical y ensambles colectivos, promoviendo el trabajo en equipo, la disciplina, la creatividad y el respeto por la diversidad.  Además, realizamos presentaciones comunitarias, encuentros culturales y actividades pedagógicas en el territorio, lo que permite que la comunidad se apropie del proceso, valore su cultura y fortalezca sus vínculos a través del arte.  Este programa no solo enseña música, sino que cultiva sueños, impulsa talentos locales y abre espacios de esperanza y expresión en un contexto que lo necesita.</t>
  </si>
  <si>
    <t>Teatro, Danza, Música, Pintura, Artesanía</t>
  </si>
  <si>
    <t>instagram: funsolcommedellin. facebook: fundacionsolidaridadycompromiso</t>
  </si>
  <si>
    <t>Personas LGBTIQ+, Comunidades afrodescendientes, Personas con diversidad funcional (discapacidad), Comunidades rurales, Migrantes / refugiados, Población víctima del conflicto, Público general</t>
  </si>
  <si>
    <t>Nnn</t>
  </si>
  <si>
    <t>Hhh</t>
  </si>
  <si>
    <t>Primera infancia (de cero a 6)</t>
  </si>
  <si>
    <t xml:space="preserve">Programa de danzas </t>
  </si>
  <si>
    <t>Nuestra práctica artística se enfoca en el desarrollo de un programa de danzas dirigido principalmente a adultos mayores, con el propósito de fortalecer su bienestar físico, emocional y social a través del arte y la cultura.  Este programa reconoce la danza como una forma de expresión, memoria y conexión intergeneracional, donde los participantes no solo aprenden coreografías y técnicas de baile, sino que también rescatan tradiciones culturales, ritmos populares y saberes ancestrales propios de su historia de vida.  Las sesiones incluyen ejercicios de movilidad corporal adaptados, dinámicas de integración, trabajo en grupo y montajes escénicos que estimulan la autoestima, la creatividad y la alegría de vivir. Además, promovemos espacios de encuentro comunitario donde los adultos mayores comparten sus experiencias y fortalecen su sentido de pertenencia y dignidad.  Este programa no solo es una práctica artística, sino también un acto de reconocimiento, cuidado y celebración de la vida de nuestros adultos mayores, quienes con cada paso de baile transmiten su legado y enriquecen el tejido cultural de nuestra comunidad.</t>
  </si>
  <si>
    <t>Danza, Gestión cultural, Memoria y patrimonio</t>
  </si>
  <si>
    <t>instagram: funsolcommedellin. Facebook: fundacionsolidaridadycompromiso</t>
  </si>
  <si>
    <t>Personas LGBTIQ+, Pueblos indígenas / comunidades originarias, Comunidades afrodescendientes, Personas con diversidad funcional (discapacidad), Comunidades rurales, Migrantes / refugiados, Población víctima del conflicto, Público general</t>
  </si>
  <si>
    <t>Jorge Rafael Montoya (1001historiasdemedellin)</t>
  </si>
  <si>
    <t xml:space="preserve">Escribir historias de Medellin, fantasiosas o reales, basadas en historias reales </t>
  </si>
  <si>
    <t>Escritura y Literatura, Cuentería, Comunicaciones, Memoria y patrimonio</t>
  </si>
  <si>
    <t>@1001historiasdemedellin</t>
  </si>
  <si>
    <t>Luz Marina Gañan</t>
  </si>
  <si>
    <t>Balie</t>
  </si>
  <si>
    <t>instagram: luzganan, tiktok luzganan</t>
  </si>
  <si>
    <t>Orquesta La Milagrosa</t>
  </si>
  <si>
    <t>Somos una agrupación musical de 15 músicos que interpretamos diversos géneros tropicales ideal para toda ocasión y eventos.</t>
  </si>
  <si>
    <t>https://www.instagram.com/orquesta_lamilagrosa?igsh=a3QzbjFsdmIzNXBi</t>
  </si>
  <si>
    <t>Trébol</t>
  </si>
  <si>
    <t>somos un trío musical que interpreta gran variedad de generos segun , evento, contexto, ocasión...</t>
  </si>
  <si>
    <t>Nicol Andres Ossa (Saya)</t>
  </si>
  <si>
    <t>@e_l_saya</t>
  </si>
  <si>
    <t>David Arango Cuartas</t>
  </si>
  <si>
    <t>Artista Urbano</t>
  </si>
  <si>
    <t>Graffiti/Muralismo</t>
  </si>
  <si>
    <t>@cannabinoide</t>
  </si>
  <si>
    <t>Galeria Pictopia</t>
  </si>
  <si>
    <t>Galería de Arte Urbano</t>
  </si>
  <si>
    <t>Pintura, Artesanía, Graffiti/Muralismo, Gestión cultural</t>
  </si>
  <si>
    <t>@galeriapictopia</t>
  </si>
  <si>
    <t xml:space="preserve">Daniel Merlano </t>
  </si>
  <si>
    <t>Este investigador cultural ha tomado la rica herencia del Caribe colombiano y la ha puesto a dialogar con los ritmos que vibran en las calles: desde la fuerza de los sonidos afroamericanos y afroantillanos, hasta la energía de la música urbana y las texturas contemporáneas.  El resultado es una explosión sonora que te invita a sentir el sabor de nuestra Costa Atlántica con una visión totalmente nueva. Imagina la cadencia del bullerengue abrazándose al beat del hip-hop, o la melancolía de una gaita encontrándose con la sofisticación del jazz. ¡Daniel Merlano está creando un nuevo lenguaje musical a partir de nuestras raíces!</t>
  </si>
  <si>
    <t>Teatro, Música, Artesanía, Audiovisual/cine, Escritura y Literatura, Fotografía, Gestión cultural, Comunicaciones</t>
  </si>
  <si>
    <t>https://www.instagram.com/danielmerlano.art/profilecard/?igsh=N3hiM3d2Z2l1NHQ1</t>
  </si>
  <si>
    <t xml:space="preserve">the pervers blues </t>
  </si>
  <si>
    <t xml:space="preserve">Proyecto de rock en español </t>
  </si>
  <si>
    <t>Música, Audiovisual/cine, Escritura y Literatura</t>
  </si>
  <si>
    <t xml:space="preserve">     https://youtu.be/69vb6Vag-jw?si=FLZOMQf9NnRCt33-</t>
  </si>
  <si>
    <t xml:space="preserve">Loma Abajo </t>
  </si>
  <si>
    <t>Video podcast y realización audiovisual</t>
  </si>
  <si>
    <t>Audiovisual/cine, Escritura y Literatura, Fotografía, Comunicaciones</t>
  </si>
  <si>
    <t>@lomabajo, https://www.facebook.com/lomabajo.tv</t>
  </si>
  <si>
    <t>CORPORACION CULTURAL CANTO ARENA</t>
  </si>
  <si>
    <t>FORMACION-PROYECCION-INVESTIGACION-CIRCULACION-GESTION</t>
  </si>
  <si>
    <t>Teatro, Danza, Música, Gestión cultural, Comunicaciones, Memoria y patrimonio</t>
  </si>
  <si>
    <t>Facebookgaitasytamborescantoarena, instagram cantoarena0 https://www.facebook.com/CantoArena/  https://corporacioncultura86.wixsite.com/cantoarena</t>
  </si>
  <si>
    <t xml:space="preserve">Alfredo y Luz Marina </t>
  </si>
  <si>
    <t>instagram Luzganan</t>
  </si>
  <si>
    <t>Real Boss Dance</t>
  </si>
  <si>
    <t xml:space="preserve">Procesos de formación para bailarines de danza urbana </t>
  </si>
  <si>
    <t>Real Boss Dance en Facebook e Instagram</t>
  </si>
  <si>
    <t>BitNauta</t>
  </si>
  <si>
    <t>Animación Stop Motion, CutOut y 3D, Artista digital enfocado en la WEB y videojuegos</t>
  </si>
  <si>
    <t>CircuitSoft - CircuitSoft V1</t>
  </si>
  <si>
    <t xml:space="preserve">Ballao la Orquesta de la paz </t>
  </si>
  <si>
    <t>Show musical con un mensaje positivo de paz,amor y libertad con excelente música.</t>
  </si>
  <si>
    <t>https://www.facebook.com/share/1AamTwboGC/</t>
  </si>
  <si>
    <t xml:space="preserve">Mariana Blandón Higuita </t>
  </si>
  <si>
    <t>Gastronomía desde una mirada de los saberes ancestrales-tradicionales-artesanales-aprovechamiento</t>
  </si>
  <si>
    <t>Gestión cultural, Comunicaciones, Memoria y patrimonio</t>
  </si>
  <si>
    <t>Raices de mi tierra</t>
  </si>
  <si>
    <t>Danza folclórica con adultas mayores</t>
  </si>
  <si>
    <t>Sindy Yourlene Mazo Zuleta</t>
  </si>
  <si>
    <t>Gestión cultural y artistica. Artes plásticas de producción y formación</t>
  </si>
  <si>
    <t>https://www.instagram.com/sindymz23?igsh=MW1qeGlueDljM3BwYQ%3D%3D&amp;utm_source=qr</t>
  </si>
  <si>
    <t>Presupuesto participativo</t>
  </si>
  <si>
    <t>Entre 1 y 25</t>
  </si>
  <si>
    <t>Etiquetas de fila</t>
  </si>
  <si>
    <t>Total general</t>
  </si>
  <si>
    <t>Cuenta de Nombre actor</t>
  </si>
  <si>
    <t>Audiovisual/cine</t>
  </si>
  <si>
    <t>Escultura</t>
  </si>
  <si>
    <t>Diseño</t>
  </si>
  <si>
    <t>arquitectura y gestión cultural</t>
  </si>
  <si>
    <t>Graffiti</t>
  </si>
  <si>
    <t>Performance</t>
  </si>
  <si>
    <t>Audiovisual</t>
  </si>
  <si>
    <t>Arte Sonoro</t>
  </si>
  <si>
    <t>Cultura Barrista</t>
  </si>
  <si>
    <t>estampación</t>
  </si>
  <si>
    <t>Tatuaje</t>
  </si>
  <si>
    <t>Clown</t>
  </si>
  <si>
    <t>banda de marcha</t>
  </si>
  <si>
    <t>Cuenta de Disciplina</t>
  </si>
  <si>
    <t>Cuenta de Formato actividad</t>
  </si>
  <si>
    <t>Cuenta de Redes Sociales</t>
  </si>
  <si>
    <t>Cuenta de Comuna</t>
  </si>
  <si>
    <t>Cuenta de Participación redes</t>
  </si>
  <si>
    <t>Cuenta de Conocimiento instancias</t>
  </si>
  <si>
    <t>Cuenta de Participación instancias</t>
  </si>
  <si>
    <t>Cuenta de Sede</t>
  </si>
  <si>
    <t>Cuenta de No. Integrantes</t>
  </si>
  <si>
    <t>Cuenta de Publico objetivo</t>
  </si>
  <si>
    <t>Cuenta de Apuesta inclusiva</t>
  </si>
  <si>
    <t>Cuenta de Enfoque temático</t>
  </si>
  <si>
    <t>Cuenta de Poblaciones</t>
  </si>
  <si>
    <t>Arte como pedadogi6</t>
  </si>
  <si>
    <t>Gran formato</t>
  </si>
  <si>
    <t>Mediano formato</t>
  </si>
  <si>
    <t>Pequeño formato</t>
  </si>
  <si>
    <t>%</t>
  </si>
  <si>
    <t>Concejos de Participación</t>
  </si>
  <si>
    <t>Secretaría de cultura</t>
  </si>
  <si>
    <t>casa de la cultura</t>
  </si>
  <si>
    <t>INDER</t>
  </si>
  <si>
    <t>Comisión o Mesa Cultural de la Comuna 15</t>
  </si>
  <si>
    <t>acueducto</t>
  </si>
  <si>
    <t>I.E</t>
  </si>
  <si>
    <t>Migrantes / refugiados</t>
  </si>
  <si>
    <t>Personas privadas de la libertad / Pospendadas</t>
  </si>
  <si>
    <t>Comportamiento geográfico de las organizaciones con caracterización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</si>
</sst>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sz val="11"/>
      <color indexed="8"/>
      <name val="Aptos Narrow"/>
      <family val="2"/>
      <scheme val="minor"/>
    </font>
    <font>
      <sz val="20"/>
      <color indexed="8"/>
      <name val="Aptos Narrow"/>
      <family val="2"/>
      <scheme val="minor"/>
    </font>
  </fonts>
  <fills count="4">
    <fill>
      <patternFill patternType="none"/>
    </fill>
    <fill>
      <patternFill patternType="gray125"/>
    </fill>
    <fill>
      <patternFill patternType="solid">
        <fgColor theme="5" tint="0.59999389629810485"/>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28">
    <xf numFmtId="0" fontId="0" fillId="0" borderId="0" xfId="0"/>
    <xf numFmtId="0" fontId="0" fillId="0" borderId="0" xfId="0" pivotButton="1"/>
    <xf numFmtId="0" fontId="0" fillId="0" borderId="0" xfId="0" applyAlignment="1">
      <alignment horizontal="left"/>
    </xf>
    <xf numFmtId="0" fontId="0" fillId="0" borderId="1" xfId="0" applyBorder="1"/>
    <xf numFmtId="9" fontId="0" fillId="0" borderId="1" xfId="1" applyNumberFormat="1" applyFont="1" applyBorder="1"/>
    <xf numFmtId="0" fontId="0" fillId="0" borderId="1" xfId="0" applyFill="1" applyBorder="1"/>
    <xf numFmtId="0" fontId="0" fillId="0" borderId="0" xfId="0" applyNumberFormat="1"/>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haredStrings" Target="sharedStrings.xml"/><Relationship Id="rId5" Type="http://schemas.openxmlformats.org/officeDocument/2006/relationships/pivotCacheDefinition" Target="pivotCache/pivotCacheDefinition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9.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Participación en redes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D261-E04F-93A8-07115E045381}"/>
              </c:ext>
            </c:extLst>
          </c:dPt>
          <c:dPt>
            <c:idx val="1"/>
            <c:bubble3D val="0"/>
            <c:spPr>
              <a:solidFill>
                <a:schemeClr val="accent2"/>
              </a:solidFill>
              <a:ln w="19050">
                <a:noFill/>
              </a:ln>
              <a:effectLst/>
            </c:spPr>
            <c:extLst>
              <c:ext xmlns:c16="http://schemas.microsoft.com/office/drawing/2014/chart" uri="{C3380CC4-5D6E-409C-BE32-E72D297353CC}">
                <c16:uniqueId val="{00000003-D261-E04F-93A8-07115E04538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Espejo!$P$4:$P$5</c:f>
              <c:strCache>
                <c:ptCount val="2"/>
                <c:pt idx="0">
                  <c:v>No</c:v>
                </c:pt>
                <c:pt idx="1">
                  <c:v>Sí</c:v>
                </c:pt>
              </c:strCache>
            </c:strRef>
          </c:cat>
          <c:val>
            <c:numRef>
              <c:f>Espejo!$Q$4:$Q$5</c:f>
              <c:numCache>
                <c:formatCode>General</c:formatCode>
                <c:ptCount val="2"/>
                <c:pt idx="0">
                  <c:v>83</c:v>
                </c:pt>
                <c:pt idx="1">
                  <c:v>210</c:v>
                </c:pt>
              </c:numCache>
            </c:numRef>
          </c:val>
          <c:extLst>
            <c:ext xmlns:c16="http://schemas.microsoft.com/office/drawing/2014/chart" uri="{C3380CC4-5D6E-409C-BE32-E72D297353CC}">
              <c16:uniqueId val="{00000004-D261-E04F-93A8-07115E04538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Conocimiento instancias participación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Espejo!$W$15:$W$25</c:f>
              <c:strCache>
                <c:ptCount val="11"/>
                <c:pt idx="0">
                  <c:v>Secretaría de cultura</c:v>
                </c:pt>
                <c:pt idx="1">
                  <c:v>casa de la cultura</c:v>
                </c:pt>
                <c:pt idx="2">
                  <c:v>INDER</c:v>
                </c:pt>
                <c:pt idx="3">
                  <c:v>Comisión o Mesa Cultural de la Comuna 15</c:v>
                </c:pt>
                <c:pt idx="4">
                  <c:v>acueducto</c:v>
                </c:pt>
                <c:pt idx="5">
                  <c:v>I.E</c:v>
                </c:pt>
                <c:pt idx="6">
                  <c:v>Ninguna</c:v>
                </c:pt>
                <c:pt idx="7">
                  <c:v>Concejos de Participación</c:v>
                </c:pt>
                <c:pt idx="8">
                  <c:v>Concejo de Cultura</c:v>
                </c:pt>
                <c:pt idx="9">
                  <c:v>Presupuesto Participativo</c:v>
                </c:pt>
                <c:pt idx="10">
                  <c:v>No reporta</c:v>
                </c:pt>
              </c:strCache>
            </c:strRef>
          </c:cat>
          <c:val>
            <c:numRef>
              <c:f>Espejo!$X$15:$X$25</c:f>
              <c:numCache>
                <c:formatCode>General</c:formatCode>
                <c:ptCount val="11"/>
                <c:pt idx="0">
                  <c:v>1</c:v>
                </c:pt>
                <c:pt idx="1">
                  <c:v>1</c:v>
                </c:pt>
                <c:pt idx="2">
                  <c:v>1</c:v>
                </c:pt>
                <c:pt idx="3">
                  <c:v>1</c:v>
                </c:pt>
                <c:pt idx="4">
                  <c:v>1</c:v>
                </c:pt>
                <c:pt idx="5">
                  <c:v>1</c:v>
                </c:pt>
                <c:pt idx="6">
                  <c:v>5</c:v>
                </c:pt>
                <c:pt idx="7">
                  <c:v>24</c:v>
                </c:pt>
                <c:pt idx="8">
                  <c:v>33</c:v>
                </c:pt>
                <c:pt idx="9">
                  <c:v>61</c:v>
                </c:pt>
                <c:pt idx="10">
                  <c:v>225</c:v>
                </c:pt>
              </c:numCache>
            </c:numRef>
          </c:val>
          <c:extLst>
            <c:ext xmlns:c16="http://schemas.microsoft.com/office/drawing/2014/chart" uri="{C3380CC4-5D6E-409C-BE32-E72D297353CC}">
              <c16:uniqueId val="{00000000-4395-DA41-9BA5-939DE4968DDE}"/>
            </c:ext>
          </c:extLst>
        </c:ser>
        <c:dLbls>
          <c:showLegendKey val="0"/>
          <c:showVal val="0"/>
          <c:showCatName val="0"/>
          <c:showSerName val="0"/>
          <c:showPercent val="0"/>
          <c:showBubbleSize val="0"/>
        </c:dLbls>
        <c:gapWidth val="182"/>
        <c:axId val="963073279"/>
        <c:axId val="1039911103"/>
      </c:barChart>
      <c:catAx>
        <c:axId val="9630732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39911103"/>
        <c:crosses val="autoZero"/>
        <c:auto val="1"/>
        <c:lblAlgn val="ctr"/>
        <c:lblOffset val="100"/>
        <c:noMultiLvlLbl val="0"/>
      </c:catAx>
      <c:valAx>
        <c:axId val="103991110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6307327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Participación en instancias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85B9-6043-A150-43ACC18D8E6E}"/>
              </c:ext>
            </c:extLst>
          </c:dPt>
          <c:dPt>
            <c:idx val="1"/>
            <c:bubble3D val="0"/>
            <c:spPr>
              <a:solidFill>
                <a:schemeClr val="accent2"/>
              </a:solidFill>
              <a:ln w="19050">
                <a:noFill/>
              </a:ln>
              <a:effectLst/>
            </c:spPr>
            <c:extLst>
              <c:ext xmlns:c16="http://schemas.microsoft.com/office/drawing/2014/chart" uri="{C3380CC4-5D6E-409C-BE32-E72D297353CC}">
                <c16:uniqueId val="{00000003-85B9-6043-A150-43ACC18D8E6E}"/>
              </c:ext>
            </c:extLst>
          </c:dPt>
          <c:dPt>
            <c:idx val="2"/>
            <c:bubble3D val="0"/>
            <c:spPr>
              <a:solidFill>
                <a:schemeClr val="accent3"/>
              </a:solidFill>
              <a:ln w="19050">
                <a:noFill/>
              </a:ln>
              <a:effectLst/>
            </c:spPr>
            <c:extLst>
              <c:ext xmlns:c16="http://schemas.microsoft.com/office/drawing/2014/chart" uri="{C3380CC4-5D6E-409C-BE32-E72D297353CC}">
                <c16:uniqueId val="{00000005-85B9-6043-A150-43ACC18D8E6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Espejo!$AA$3:$AA$5</c:f>
              <c:strCache>
                <c:ptCount val="3"/>
                <c:pt idx="0">
                  <c:v>No</c:v>
                </c:pt>
                <c:pt idx="1">
                  <c:v>No reporta</c:v>
                </c:pt>
                <c:pt idx="2">
                  <c:v>Sí</c:v>
                </c:pt>
              </c:strCache>
            </c:strRef>
          </c:cat>
          <c:val>
            <c:numRef>
              <c:f>Espejo!$AB$3:$AB$5</c:f>
              <c:numCache>
                <c:formatCode>General</c:formatCode>
                <c:ptCount val="3"/>
                <c:pt idx="0">
                  <c:v>17</c:v>
                </c:pt>
                <c:pt idx="1">
                  <c:v>225</c:v>
                </c:pt>
                <c:pt idx="2">
                  <c:v>51</c:v>
                </c:pt>
              </c:numCache>
            </c:numRef>
          </c:val>
          <c:extLst>
            <c:ext xmlns:c16="http://schemas.microsoft.com/office/drawing/2014/chart" uri="{C3380CC4-5D6E-409C-BE32-E72D297353CC}">
              <c16:uniqueId val="{00000006-85B9-6043-A150-43ACC18D8E6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Tenencia de Sede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0B21-654B-823C-4AFE7DBA6507}"/>
              </c:ext>
            </c:extLst>
          </c:dPt>
          <c:dPt>
            <c:idx val="1"/>
            <c:bubble3D val="0"/>
            <c:spPr>
              <a:solidFill>
                <a:schemeClr val="accent2"/>
              </a:solidFill>
              <a:ln w="19050">
                <a:noFill/>
              </a:ln>
              <a:effectLst/>
            </c:spPr>
            <c:extLst>
              <c:ext xmlns:c16="http://schemas.microsoft.com/office/drawing/2014/chart" uri="{C3380CC4-5D6E-409C-BE32-E72D297353CC}">
                <c16:uniqueId val="{00000003-0B21-654B-823C-4AFE7DBA650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Espejo!$AE$3:$AE$4</c:f>
              <c:strCache>
                <c:ptCount val="2"/>
                <c:pt idx="0">
                  <c:v>No</c:v>
                </c:pt>
                <c:pt idx="1">
                  <c:v>Sí</c:v>
                </c:pt>
              </c:strCache>
            </c:strRef>
          </c:cat>
          <c:val>
            <c:numRef>
              <c:f>Espejo!$AF$3:$AF$4</c:f>
              <c:numCache>
                <c:formatCode>General</c:formatCode>
                <c:ptCount val="2"/>
                <c:pt idx="0">
                  <c:v>228</c:v>
                </c:pt>
                <c:pt idx="1">
                  <c:v>65</c:v>
                </c:pt>
              </c:numCache>
            </c:numRef>
          </c:val>
          <c:extLst>
            <c:ext xmlns:c16="http://schemas.microsoft.com/office/drawing/2014/chart" uri="{C3380CC4-5D6E-409C-BE32-E72D297353CC}">
              <c16:uniqueId val="{00000004-0B21-654B-823C-4AFE7DBA650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No. de integrantes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Espejo!$AJ$3:$AJ$10</c:f>
              <c:strCache>
                <c:ptCount val="8"/>
                <c:pt idx="0">
                  <c:v>Entre 1 y 5</c:v>
                </c:pt>
                <c:pt idx="1">
                  <c:v>Entre 6 y 10</c:v>
                </c:pt>
                <c:pt idx="2">
                  <c:v>Entre 1 y 25</c:v>
                </c:pt>
                <c:pt idx="3">
                  <c:v>Entre 11 y 15</c:v>
                </c:pt>
                <c:pt idx="4">
                  <c:v>Entre 16 y 20</c:v>
                </c:pt>
                <c:pt idx="5">
                  <c:v>Entre 21 y 50</c:v>
                </c:pt>
                <c:pt idx="6">
                  <c:v>51 o más</c:v>
                </c:pt>
                <c:pt idx="7">
                  <c:v>No reporta</c:v>
                </c:pt>
              </c:strCache>
            </c:strRef>
          </c:cat>
          <c:val>
            <c:numRef>
              <c:f>Espejo!$AK$3:$AK$10</c:f>
              <c:numCache>
                <c:formatCode>General</c:formatCode>
                <c:ptCount val="8"/>
                <c:pt idx="0">
                  <c:v>104</c:v>
                </c:pt>
                <c:pt idx="1">
                  <c:v>43</c:v>
                </c:pt>
                <c:pt idx="2">
                  <c:v>1</c:v>
                </c:pt>
                <c:pt idx="3">
                  <c:v>33</c:v>
                </c:pt>
                <c:pt idx="4">
                  <c:v>13</c:v>
                </c:pt>
                <c:pt idx="5">
                  <c:v>22</c:v>
                </c:pt>
                <c:pt idx="6">
                  <c:v>8</c:v>
                </c:pt>
                <c:pt idx="7">
                  <c:v>69</c:v>
                </c:pt>
              </c:numCache>
            </c:numRef>
          </c:val>
          <c:extLst>
            <c:ext xmlns:c16="http://schemas.microsoft.com/office/drawing/2014/chart" uri="{C3380CC4-5D6E-409C-BE32-E72D297353CC}">
              <c16:uniqueId val="{00000000-7E98-274E-BEFD-1F2E4BCDEB76}"/>
            </c:ext>
          </c:extLst>
        </c:ser>
        <c:dLbls>
          <c:showLegendKey val="0"/>
          <c:showVal val="0"/>
          <c:showCatName val="0"/>
          <c:showSerName val="0"/>
          <c:showPercent val="0"/>
          <c:showBubbleSize val="0"/>
        </c:dLbls>
        <c:gapWidth val="182"/>
        <c:axId val="1064603135"/>
        <c:axId val="1056721983"/>
      </c:barChart>
      <c:catAx>
        <c:axId val="10646031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56721983"/>
        <c:crosses val="autoZero"/>
        <c:auto val="1"/>
        <c:lblAlgn val="ctr"/>
        <c:lblOffset val="100"/>
        <c:noMultiLvlLbl val="0"/>
      </c:catAx>
      <c:valAx>
        <c:axId val="105672198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646031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Publicos objetivos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Espejo!$AS$3:$AS$9</c:f>
              <c:strCache>
                <c:ptCount val="7"/>
                <c:pt idx="0">
                  <c:v>Primera infancia (de cero a 6)</c:v>
                </c:pt>
                <c:pt idx="1">
                  <c:v>Infancias (de 7 a 12)</c:v>
                </c:pt>
                <c:pt idx="2">
                  <c:v>Adultos mayores (60 y más)</c:v>
                </c:pt>
                <c:pt idx="3">
                  <c:v>Adolescentes y  jóvenes (de 13 a 28)</c:v>
                </c:pt>
                <c:pt idx="4">
                  <c:v>Adultos (de 29 a 59)</c:v>
                </c:pt>
                <c:pt idx="5">
                  <c:v>No reporta</c:v>
                </c:pt>
                <c:pt idx="6">
                  <c:v>General</c:v>
                </c:pt>
              </c:strCache>
            </c:strRef>
          </c:cat>
          <c:val>
            <c:numRef>
              <c:f>Espejo!$AT$3:$AT$9</c:f>
              <c:numCache>
                <c:formatCode>General</c:formatCode>
                <c:ptCount val="7"/>
                <c:pt idx="0">
                  <c:v>1</c:v>
                </c:pt>
                <c:pt idx="1">
                  <c:v>3</c:v>
                </c:pt>
                <c:pt idx="2">
                  <c:v>14</c:v>
                </c:pt>
                <c:pt idx="3">
                  <c:v>34</c:v>
                </c:pt>
                <c:pt idx="4">
                  <c:v>36</c:v>
                </c:pt>
                <c:pt idx="5">
                  <c:v>71</c:v>
                </c:pt>
                <c:pt idx="6">
                  <c:v>134</c:v>
                </c:pt>
              </c:numCache>
            </c:numRef>
          </c:val>
          <c:extLst>
            <c:ext xmlns:c16="http://schemas.microsoft.com/office/drawing/2014/chart" uri="{C3380CC4-5D6E-409C-BE32-E72D297353CC}">
              <c16:uniqueId val="{00000000-FC8C-1A43-A29F-5171AEB2DE1A}"/>
            </c:ext>
          </c:extLst>
        </c:ser>
        <c:dLbls>
          <c:showLegendKey val="0"/>
          <c:showVal val="0"/>
          <c:showCatName val="0"/>
          <c:showSerName val="0"/>
          <c:showPercent val="0"/>
          <c:showBubbleSize val="0"/>
        </c:dLbls>
        <c:gapWidth val="182"/>
        <c:axId val="1078859455"/>
        <c:axId val="1076417343"/>
      </c:barChart>
      <c:catAx>
        <c:axId val="10788594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76417343"/>
        <c:crosses val="autoZero"/>
        <c:auto val="1"/>
        <c:lblAlgn val="ctr"/>
        <c:lblOffset val="100"/>
        <c:noMultiLvlLbl val="0"/>
      </c:catAx>
      <c:valAx>
        <c:axId val="107641734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788594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Apuesta inclusiva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CDD9-7E45-BC0E-4EA69A894590}"/>
              </c:ext>
            </c:extLst>
          </c:dPt>
          <c:dPt>
            <c:idx val="1"/>
            <c:bubble3D val="0"/>
            <c:spPr>
              <a:solidFill>
                <a:schemeClr val="accent2"/>
              </a:solidFill>
              <a:ln w="19050">
                <a:noFill/>
              </a:ln>
              <a:effectLst/>
            </c:spPr>
            <c:extLst>
              <c:ext xmlns:c16="http://schemas.microsoft.com/office/drawing/2014/chart" uri="{C3380CC4-5D6E-409C-BE32-E72D297353CC}">
                <c16:uniqueId val="{00000003-CDD9-7E45-BC0E-4EA69A89459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Espejo!$AV$3:$AV$4</c:f>
              <c:strCache>
                <c:ptCount val="2"/>
                <c:pt idx="0">
                  <c:v>No reporta</c:v>
                </c:pt>
                <c:pt idx="1">
                  <c:v>Si</c:v>
                </c:pt>
              </c:strCache>
            </c:strRef>
          </c:cat>
          <c:val>
            <c:numRef>
              <c:f>Espejo!$AW$3:$AW$4</c:f>
              <c:numCache>
                <c:formatCode>General</c:formatCode>
                <c:ptCount val="2"/>
                <c:pt idx="0">
                  <c:v>292</c:v>
                </c:pt>
                <c:pt idx="1">
                  <c:v>1</c:v>
                </c:pt>
              </c:numCache>
            </c:numRef>
          </c:val>
          <c:extLst>
            <c:ext xmlns:c16="http://schemas.microsoft.com/office/drawing/2014/chart" uri="{C3380CC4-5D6E-409C-BE32-E72D297353CC}">
              <c16:uniqueId val="{00000004-CDD9-7E45-BC0E-4EA69A89459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Enfoque temático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Espejo!$BD$3:$BD$9</c:f>
              <c:strCache>
                <c:ptCount val="7"/>
                <c:pt idx="0">
                  <c:v>Perspectiva de género</c:v>
                </c:pt>
                <c:pt idx="1">
                  <c:v>Derechos Humanos</c:v>
                </c:pt>
                <c:pt idx="2">
                  <c:v>Paz y post-conflicto</c:v>
                </c:pt>
                <c:pt idx="3">
                  <c:v>Medio Ambiente</c:v>
                </c:pt>
                <c:pt idx="4">
                  <c:v>Identidad Local</c:v>
                </c:pt>
                <c:pt idx="5">
                  <c:v>Diversidad cultural</c:v>
                </c:pt>
                <c:pt idx="6">
                  <c:v>No reporta</c:v>
                </c:pt>
              </c:strCache>
            </c:strRef>
          </c:cat>
          <c:val>
            <c:numRef>
              <c:f>Espejo!$BE$3:$BE$9</c:f>
              <c:numCache>
                <c:formatCode>General</c:formatCode>
                <c:ptCount val="7"/>
                <c:pt idx="0">
                  <c:v>6</c:v>
                </c:pt>
                <c:pt idx="1">
                  <c:v>8</c:v>
                </c:pt>
                <c:pt idx="2">
                  <c:v>13</c:v>
                </c:pt>
                <c:pt idx="3">
                  <c:v>26</c:v>
                </c:pt>
                <c:pt idx="4">
                  <c:v>37</c:v>
                </c:pt>
                <c:pt idx="5">
                  <c:v>99</c:v>
                </c:pt>
                <c:pt idx="6">
                  <c:v>104</c:v>
                </c:pt>
              </c:numCache>
            </c:numRef>
          </c:val>
          <c:extLst>
            <c:ext xmlns:c16="http://schemas.microsoft.com/office/drawing/2014/chart" uri="{C3380CC4-5D6E-409C-BE32-E72D297353CC}">
              <c16:uniqueId val="{00000000-4182-C04F-A1F0-27A09F50EABF}"/>
            </c:ext>
          </c:extLst>
        </c:ser>
        <c:dLbls>
          <c:showLegendKey val="0"/>
          <c:showVal val="0"/>
          <c:showCatName val="0"/>
          <c:showSerName val="0"/>
          <c:showPercent val="0"/>
          <c:showBubbleSize val="0"/>
        </c:dLbls>
        <c:gapWidth val="182"/>
        <c:axId val="1068486143"/>
        <c:axId val="1083001919"/>
      </c:barChart>
      <c:catAx>
        <c:axId val="106848614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83001919"/>
        <c:crosses val="autoZero"/>
        <c:auto val="1"/>
        <c:lblAlgn val="ctr"/>
        <c:lblOffset val="100"/>
        <c:noMultiLvlLbl val="0"/>
      </c:catAx>
      <c:valAx>
        <c:axId val="108300191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6848614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Enfoques</a:t>
            </a:r>
            <a:r>
              <a:rPr lang="es-MX" baseline="0"/>
              <a:t> poblacionales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Espejo!$BK$36:$BK$45</c:f>
              <c:strCache>
                <c:ptCount val="10"/>
                <c:pt idx="0">
                  <c:v>Personas privadas de la libertad / Pospendadas</c:v>
                </c:pt>
                <c:pt idx="1">
                  <c:v>Migrantes / refugiados</c:v>
                </c:pt>
                <c:pt idx="2">
                  <c:v>Pueblos indígenas / comunidades originarias</c:v>
                </c:pt>
                <c:pt idx="3">
                  <c:v>Población víctima del conflicto</c:v>
                </c:pt>
                <c:pt idx="4">
                  <c:v>Comunidades rurales</c:v>
                </c:pt>
                <c:pt idx="5">
                  <c:v>Comunidades afrodescendientes</c:v>
                </c:pt>
                <c:pt idx="6">
                  <c:v>Personas con diversidad funcional (discapacidad)</c:v>
                </c:pt>
                <c:pt idx="7">
                  <c:v>Personas LGBTIQ+</c:v>
                </c:pt>
                <c:pt idx="8">
                  <c:v>No reporta</c:v>
                </c:pt>
                <c:pt idx="9">
                  <c:v>Público general</c:v>
                </c:pt>
              </c:strCache>
            </c:strRef>
          </c:cat>
          <c:val>
            <c:numRef>
              <c:f>Espejo!$BL$36:$BL$45</c:f>
              <c:numCache>
                <c:formatCode>General</c:formatCode>
                <c:ptCount val="10"/>
                <c:pt idx="0">
                  <c:v>3</c:v>
                </c:pt>
                <c:pt idx="1">
                  <c:v>7</c:v>
                </c:pt>
                <c:pt idx="2">
                  <c:v>9</c:v>
                </c:pt>
                <c:pt idx="3">
                  <c:v>10</c:v>
                </c:pt>
                <c:pt idx="4">
                  <c:v>11</c:v>
                </c:pt>
                <c:pt idx="5">
                  <c:v>14</c:v>
                </c:pt>
                <c:pt idx="6">
                  <c:v>14</c:v>
                </c:pt>
                <c:pt idx="7">
                  <c:v>19</c:v>
                </c:pt>
                <c:pt idx="8">
                  <c:v>75</c:v>
                </c:pt>
                <c:pt idx="9">
                  <c:v>195</c:v>
                </c:pt>
              </c:numCache>
            </c:numRef>
          </c:val>
          <c:extLst>
            <c:ext xmlns:c16="http://schemas.microsoft.com/office/drawing/2014/chart" uri="{C3380CC4-5D6E-409C-BE32-E72D297353CC}">
              <c16:uniqueId val="{00000000-4574-5A4C-BED7-0F283065A435}"/>
            </c:ext>
          </c:extLst>
        </c:ser>
        <c:dLbls>
          <c:showLegendKey val="0"/>
          <c:showVal val="0"/>
          <c:showCatName val="0"/>
          <c:showSerName val="0"/>
          <c:showPercent val="0"/>
          <c:showBubbleSize val="0"/>
        </c:dLbls>
        <c:gapWidth val="182"/>
        <c:axId val="1078854975"/>
        <c:axId val="1082983743"/>
      </c:barChart>
      <c:catAx>
        <c:axId val="107885497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82983743"/>
        <c:crosses val="autoZero"/>
        <c:auto val="1"/>
        <c:lblAlgn val="ctr"/>
        <c:lblOffset val="100"/>
        <c:noMultiLvlLbl val="0"/>
      </c:catAx>
      <c:valAx>
        <c:axId val="108298374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788549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_xlchart.v1.2</cx:f>
      </cx:numDim>
    </cx:data>
  </cx:chartData>
  <cx:chart>
    <cx:title pos="t" align="ctr" overlay="0">
      <cx:tx>
        <cx:txData>
          <cx:v>Formatos empleados</cx:v>
        </cx:txData>
      </cx:tx>
      <cx:txPr>
        <a:bodyPr spcFirstLastPara="1" vertOverflow="ellipsis" horzOverflow="overflow" wrap="square" lIns="0" tIns="0" rIns="0" bIns="0" anchor="ctr" anchorCtr="1"/>
        <a:lstStyle/>
        <a:p>
          <a:pPr algn="ctr" rtl="0">
            <a:defRPr/>
          </a:pPr>
          <a:r>
            <a:rPr lang="es-MX" sz="1400" b="0" i="0" u="none" strike="noStrike" baseline="0">
              <a:solidFill>
                <a:sysClr val="windowText" lastClr="000000">
                  <a:lumMod val="65000"/>
                  <a:lumOff val="35000"/>
                </a:sysClr>
              </a:solidFill>
              <a:latin typeface="Aptos Narrow" panose="02110004020202020204"/>
            </a:rPr>
            <a:t>Formatos empleados</a:t>
          </a:r>
        </a:p>
      </cx:txPr>
    </cx:title>
    <cx:plotArea>
      <cx:plotAreaRegion>
        <cx:series layoutId="treemap" uniqueId="{4AFA52A7-F5AE-3E43-A966-3616D3479361}">
          <cx:tx>
            <cx:txData>
              <cx:f>_xlchart.v1.1</cx:f>
              <cx:v/>
            </cx:txData>
          </cx:tx>
          <cx:dataLabels pos="inEnd">
            <cx:visibility seriesName="0" categoryName="1" value="0"/>
          </cx:dataLabels>
          <cx:dataId val="0"/>
          <cx:layoutPr>
            <cx:parentLabelLayout val="overlapping"/>
          </cx:layoutPr>
        </cx:series>
      </cx:plotAreaRegion>
    </cx:plotArea>
    <cx:legend pos="t" align="ctr" overlay="0"/>
  </cx:chart>
  <cx:spPr>
    <a:noFill/>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_xlchart.v1.3</cx:f>
      </cx:strDim>
      <cx:numDim type="size">
        <cx:f>_xlchart.v1.4</cx:f>
      </cx:numDim>
    </cx:data>
  </cx:chartData>
  <cx:chart>
    <cx:title pos="t" align="ctr" overlay="0">
      <cx:tx>
        <cx:txData>
          <cx:v>Ubicación colectivos/artistas</cx:v>
        </cx:txData>
      </cx:tx>
      <cx:txPr>
        <a:bodyPr spcFirstLastPara="1" vertOverflow="ellipsis" horzOverflow="overflow" wrap="square" lIns="0" tIns="0" rIns="0" bIns="0" anchor="ctr" anchorCtr="1"/>
        <a:lstStyle/>
        <a:p>
          <a:pPr algn="ctr" rtl="0">
            <a:defRPr/>
          </a:pPr>
          <a:r>
            <a:rPr lang="es-MX" sz="1400" b="0" i="0" u="none" strike="noStrike" baseline="0">
              <a:solidFill>
                <a:sysClr val="windowText" lastClr="000000">
                  <a:lumMod val="65000"/>
                  <a:lumOff val="35000"/>
                </a:sysClr>
              </a:solidFill>
              <a:latin typeface="Aptos Narrow" panose="02110004020202020204"/>
            </a:rPr>
            <a:t>Ubicación colectivos/artistas</a:t>
          </a:r>
        </a:p>
      </cx:txPr>
    </cx:title>
    <cx:plotArea>
      <cx:plotAreaRegion>
        <cx:series layoutId="treemap" uniqueId="{FF7B1E73-6D4D-2842-AB42-93C2A7FCAFC9}">
          <cx:spPr>
            <a:ln>
              <a:noFill/>
            </a:ln>
          </cx:spPr>
          <cx:dataLabels pos="inEnd">
            <cx:visibility seriesName="0" categoryName="1" value="0"/>
          </cx:dataLabels>
          <cx:dataId val="0"/>
          <cx:layoutPr>
            <cx:parentLabelLayout val="overlapping"/>
          </cx:layoutPr>
        </cx:series>
      </cx:plotAreaRegion>
    </cx:plotArea>
  </cx:chart>
  <cx:spPr>
    <a:noFill/>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chart" Target="../charts/chart2.xml"/><Relationship Id="rId7" Type="http://schemas.openxmlformats.org/officeDocument/2006/relationships/chart" Target="../charts/chart5.xml"/><Relationship Id="rId2" Type="http://schemas.openxmlformats.org/officeDocument/2006/relationships/chart" Target="../charts/chart1.xml"/><Relationship Id="rId1" Type="http://schemas.microsoft.com/office/2014/relationships/chartEx" Target="../charts/chartEx1.xml"/><Relationship Id="rId6" Type="http://schemas.openxmlformats.org/officeDocument/2006/relationships/chart" Target="../charts/chart4.xml"/><Relationship Id="rId11" Type="http://schemas.openxmlformats.org/officeDocument/2006/relationships/chart" Target="../charts/chart9.xml"/><Relationship Id="rId5" Type="http://schemas.openxmlformats.org/officeDocument/2006/relationships/chart" Target="../charts/chart3.xml"/><Relationship Id="rId10" Type="http://schemas.openxmlformats.org/officeDocument/2006/relationships/chart" Target="../charts/chart8.xml"/><Relationship Id="rId4" Type="http://schemas.microsoft.com/office/2014/relationships/chartEx" Target="../charts/chartEx2.xml"/><Relationship Id="rId9"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10</xdr:col>
      <xdr:colOff>107950</xdr:colOff>
      <xdr:row>3</xdr:row>
      <xdr:rowOff>44450</xdr:rowOff>
    </xdr:from>
    <xdr:to>
      <xdr:col>15</xdr:col>
      <xdr:colOff>552450</xdr:colOff>
      <xdr:row>17</xdr:row>
      <xdr:rowOff>120650</xdr:rowOff>
    </xdr:to>
    <mc:AlternateContent xmlns:mc="http://schemas.openxmlformats.org/markup-compatibility/2006">
      <mc:Choice xmlns:cx1="http://schemas.microsoft.com/office/drawing/2015/9/8/chartex" Requires="cx1">
        <xdr:graphicFrame macro="">
          <xdr:nvGraphicFramePr>
            <xdr:cNvPr id="3" name="Gráfico 2">
              <a:extLst>
                <a:ext uri="{FF2B5EF4-FFF2-40B4-BE49-F238E27FC236}">
                  <a16:creationId xmlns:a16="http://schemas.microsoft.com/office/drawing/2014/main" id="{AF564004-EAC2-564D-883E-DB3F335E6CA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8362950" y="615950"/>
              <a:ext cx="4572000" cy="2743200"/>
            </a:xfrm>
            <a:prstGeom prst="rect">
              <a:avLst/>
            </a:prstGeom>
            <a:solidFill>
              <a:prstClr val="white"/>
            </a:solidFill>
            <a:ln w="1">
              <a:solidFill>
                <a:prstClr val="green"/>
              </a:solidFill>
            </a:ln>
          </xdr:spPr>
          <xdr:txBody>
            <a:bodyPr vertOverflow="clip" horzOverflow="clip"/>
            <a:lstStyle/>
            <a:p>
              <a:r>
                <a:rPr lang="es-MX" sz="1100"/>
                <a:t>Este gráfico no está disponible en tu versión de Excel.
Si editas esta forma o guardas el libro en un formato de archivo diferente, el gráfico no se podrá utilizar.</a:t>
              </a:r>
            </a:p>
          </xdr:txBody>
        </xdr:sp>
      </mc:Fallback>
    </mc:AlternateContent>
    <xdr:clientData/>
  </xdr:twoCellAnchor>
  <xdr:twoCellAnchor>
    <xdr:from>
      <xdr:col>10</xdr:col>
      <xdr:colOff>120650</xdr:colOff>
      <xdr:row>17</xdr:row>
      <xdr:rowOff>146050</xdr:rowOff>
    </xdr:from>
    <xdr:to>
      <xdr:col>15</xdr:col>
      <xdr:colOff>565150</xdr:colOff>
      <xdr:row>32</xdr:row>
      <xdr:rowOff>31750</xdr:rowOff>
    </xdr:to>
    <xdr:graphicFrame macro="">
      <xdr:nvGraphicFramePr>
        <xdr:cNvPr id="4" name="Gráfico 3">
          <a:extLst>
            <a:ext uri="{FF2B5EF4-FFF2-40B4-BE49-F238E27FC236}">
              <a16:creationId xmlns:a16="http://schemas.microsoft.com/office/drawing/2014/main" id="{C4FCD447-895C-1E47-918C-E7019736B7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120650</xdr:colOff>
      <xdr:row>32</xdr:row>
      <xdr:rowOff>63500</xdr:rowOff>
    </xdr:from>
    <xdr:to>
      <xdr:col>15</xdr:col>
      <xdr:colOff>565150</xdr:colOff>
      <xdr:row>46</xdr:row>
      <xdr:rowOff>139700</xdr:rowOff>
    </xdr:to>
    <xdr:graphicFrame macro="">
      <xdr:nvGraphicFramePr>
        <xdr:cNvPr id="5" name="Gráfico 4">
          <a:extLst>
            <a:ext uri="{FF2B5EF4-FFF2-40B4-BE49-F238E27FC236}">
              <a16:creationId xmlns:a16="http://schemas.microsoft.com/office/drawing/2014/main" id="{D20F7D3F-0C04-1B41-8233-D8B0D5DF28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285750</xdr:colOff>
      <xdr:row>3</xdr:row>
      <xdr:rowOff>38100</xdr:rowOff>
    </xdr:from>
    <xdr:to>
      <xdr:col>9</xdr:col>
      <xdr:colOff>730250</xdr:colOff>
      <xdr:row>46</xdr:row>
      <xdr:rowOff>139700</xdr:rowOff>
    </xdr:to>
    <mc:AlternateContent xmlns:mc="http://schemas.openxmlformats.org/markup-compatibility/2006">
      <mc:Choice xmlns:cx1="http://schemas.microsoft.com/office/drawing/2015/9/8/chartex" Requires="cx1">
        <xdr:graphicFrame macro="">
          <xdr:nvGraphicFramePr>
            <xdr:cNvPr id="7" name="Gráfico 6">
              <a:extLst>
                <a:ext uri="{FF2B5EF4-FFF2-40B4-BE49-F238E27FC236}">
                  <a16:creationId xmlns:a16="http://schemas.microsoft.com/office/drawing/2014/main" id="{1E3F9315-601F-8E4D-8990-991470509F3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3587750" y="609600"/>
              <a:ext cx="4572000" cy="8293100"/>
            </a:xfrm>
            <a:prstGeom prst="rect">
              <a:avLst/>
            </a:prstGeom>
            <a:solidFill>
              <a:prstClr val="white"/>
            </a:solidFill>
            <a:ln w="1">
              <a:solidFill>
                <a:prstClr val="green"/>
              </a:solidFill>
            </a:ln>
          </xdr:spPr>
          <xdr:txBody>
            <a:bodyPr vertOverflow="clip" horzOverflow="clip"/>
            <a:lstStyle/>
            <a:p>
              <a:r>
                <a:rPr lang="es-MX" sz="1100"/>
                <a:t>Este gráfico no está disponible en tu versión de Excel.
Si editas esta forma o guardas el libro en un formato de archivo diferente, el gráfico no se podrá utilizar.</a:t>
              </a:r>
            </a:p>
          </xdr:txBody>
        </xdr:sp>
      </mc:Fallback>
    </mc:AlternateContent>
    <xdr:clientData/>
  </xdr:twoCellAnchor>
  <xdr:twoCellAnchor>
    <xdr:from>
      <xdr:col>15</xdr:col>
      <xdr:colOff>609600</xdr:colOff>
      <xdr:row>3</xdr:row>
      <xdr:rowOff>50800</xdr:rowOff>
    </xdr:from>
    <xdr:to>
      <xdr:col>21</xdr:col>
      <xdr:colOff>228600</xdr:colOff>
      <xdr:row>17</xdr:row>
      <xdr:rowOff>127000</xdr:rowOff>
    </xdr:to>
    <xdr:graphicFrame macro="">
      <xdr:nvGraphicFramePr>
        <xdr:cNvPr id="14" name="Gráfico 13">
          <a:extLst>
            <a:ext uri="{FF2B5EF4-FFF2-40B4-BE49-F238E27FC236}">
              <a16:creationId xmlns:a16="http://schemas.microsoft.com/office/drawing/2014/main" id="{5F8EA2AD-00F9-3D40-B30B-4A6ED94200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596900</xdr:colOff>
      <xdr:row>17</xdr:row>
      <xdr:rowOff>152400</xdr:rowOff>
    </xdr:from>
    <xdr:to>
      <xdr:col>21</xdr:col>
      <xdr:colOff>215900</xdr:colOff>
      <xdr:row>32</xdr:row>
      <xdr:rowOff>38100</xdr:rowOff>
    </xdr:to>
    <xdr:graphicFrame macro="">
      <xdr:nvGraphicFramePr>
        <xdr:cNvPr id="15" name="Gráfico 14">
          <a:extLst>
            <a:ext uri="{FF2B5EF4-FFF2-40B4-BE49-F238E27FC236}">
              <a16:creationId xmlns:a16="http://schemas.microsoft.com/office/drawing/2014/main" id="{8CE3EFA3-9BA4-E643-831F-995087C7B2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596900</xdr:colOff>
      <xdr:row>32</xdr:row>
      <xdr:rowOff>63500</xdr:rowOff>
    </xdr:from>
    <xdr:to>
      <xdr:col>21</xdr:col>
      <xdr:colOff>215900</xdr:colOff>
      <xdr:row>46</xdr:row>
      <xdr:rowOff>139700</xdr:rowOff>
    </xdr:to>
    <xdr:graphicFrame macro="">
      <xdr:nvGraphicFramePr>
        <xdr:cNvPr id="16" name="Gráfico 15">
          <a:extLst>
            <a:ext uri="{FF2B5EF4-FFF2-40B4-BE49-F238E27FC236}">
              <a16:creationId xmlns:a16="http://schemas.microsoft.com/office/drawing/2014/main" id="{28266822-987F-A448-8C20-2523CE80C9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21</xdr:col>
      <xdr:colOff>266700</xdr:colOff>
      <xdr:row>3</xdr:row>
      <xdr:rowOff>50800</xdr:rowOff>
    </xdr:from>
    <xdr:to>
      <xdr:col>26</xdr:col>
      <xdr:colOff>711200</xdr:colOff>
      <xdr:row>17</xdr:row>
      <xdr:rowOff>127000</xdr:rowOff>
    </xdr:to>
    <xdr:graphicFrame macro="">
      <xdr:nvGraphicFramePr>
        <xdr:cNvPr id="17" name="Gráfico 16">
          <a:extLst>
            <a:ext uri="{FF2B5EF4-FFF2-40B4-BE49-F238E27FC236}">
              <a16:creationId xmlns:a16="http://schemas.microsoft.com/office/drawing/2014/main" id="{15D804A3-0E63-3348-ABB7-2FE8D223CF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21</xdr:col>
      <xdr:colOff>266700</xdr:colOff>
      <xdr:row>17</xdr:row>
      <xdr:rowOff>152400</xdr:rowOff>
    </xdr:from>
    <xdr:to>
      <xdr:col>26</xdr:col>
      <xdr:colOff>711200</xdr:colOff>
      <xdr:row>32</xdr:row>
      <xdr:rowOff>38100</xdr:rowOff>
    </xdr:to>
    <xdr:graphicFrame macro="">
      <xdr:nvGraphicFramePr>
        <xdr:cNvPr id="18" name="Gráfico 17">
          <a:extLst>
            <a:ext uri="{FF2B5EF4-FFF2-40B4-BE49-F238E27FC236}">
              <a16:creationId xmlns:a16="http://schemas.microsoft.com/office/drawing/2014/main" id="{D2479F5D-86EA-2D47-B82C-AA5528A16B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21</xdr:col>
      <xdr:colOff>266700</xdr:colOff>
      <xdr:row>32</xdr:row>
      <xdr:rowOff>76200</xdr:rowOff>
    </xdr:from>
    <xdr:to>
      <xdr:col>26</xdr:col>
      <xdr:colOff>711200</xdr:colOff>
      <xdr:row>46</xdr:row>
      <xdr:rowOff>152400</xdr:rowOff>
    </xdr:to>
    <xdr:graphicFrame macro="">
      <xdr:nvGraphicFramePr>
        <xdr:cNvPr id="19" name="Gráfico 18">
          <a:extLst>
            <a:ext uri="{FF2B5EF4-FFF2-40B4-BE49-F238E27FC236}">
              <a16:creationId xmlns:a16="http://schemas.microsoft.com/office/drawing/2014/main" id="{A1DECEB1-9616-354A-AD1D-7C95BC9CBC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30</xdr:col>
      <xdr:colOff>546100</xdr:colOff>
      <xdr:row>67</xdr:row>
      <xdr:rowOff>165100</xdr:rowOff>
    </xdr:from>
    <xdr:to>
      <xdr:col>36</xdr:col>
      <xdr:colOff>165100</xdr:colOff>
      <xdr:row>82</xdr:row>
      <xdr:rowOff>50800</xdr:rowOff>
    </xdr:to>
    <xdr:graphicFrame macro="">
      <xdr:nvGraphicFramePr>
        <xdr:cNvPr id="20" name="Gráfico 19">
          <a:extLst>
            <a:ext uri="{FF2B5EF4-FFF2-40B4-BE49-F238E27FC236}">
              <a16:creationId xmlns:a16="http://schemas.microsoft.com/office/drawing/2014/main" id="{7972163A-CAF4-3E44-93DB-12239161FE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1</xdr:col>
      <xdr:colOff>38100</xdr:colOff>
      <xdr:row>3</xdr:row>
      <xdr:rowOff>152400</xdr:rowOff>
    </xdr:from>
    <xdr:to>
      <xdr:col>3</xdr:col>
      <xdr:colOff>800100</xdr:colOff>
      <xdr:row>24</xdr:row>
      <xdr:rowOff>83820</xdr:rowOff>
    </xdr:to>
    <mc:AlternateContent xmlns:mc="http://schemas.openxmlformats.org/markup-compatibility/2006">
      <mc:Choice xmlns:a14="http://schemas.microsoft.com/office/drawing/2010/main" Requires="a14">
        <xdr:graphicFrame macro="">
          <xdr:nvGraphicFramePr>
            <xdr:cNvPr id="21" name="Comuna">
              <a:extLst>
                <a:ext uri="{FF2B5EF4-FFF2-40B4-BE49-F238E27FC236}">
                  <a16:creationId xmlns:a16="http://schemas.microsoft.com/office/drawing/2014/main" id="{DB78DE67-5189-364A-B921-10BCC37182E0}"/>
                </a:ext>
              </a:extLst>
            </xdr:cNvPr>
            <xdr:cNvGraphicFramePr/>
          </xdr:nvGraphicFramePr>
          <xdr:xfrm>
            <a:off x="0" y="0"/>
            <a:ext cx="0" cy="0"/>
          </xdr:xfrm>
          <a:graphic>
            <a:graphicData uri="http://schemas.microsoft.com/office/drawing/2010/slicer">
              <sle:slicer xmlns:sle="http://schemas.microsoft.com/office/drawing/2010/slicer" name="Comuna"/>
            </a:graphicData>
          </a:graphic>
        </xdr:graphicFrame>
      </mc:Choice>
      <mc:Fallback>
        <xdr:sp macro="" textlink="">
          <xdr:nvSpPr>
            <xdr:cNvPr id="0" name=""/>
            <xdr:cNvSpPr>
              <a:spLocks noTextEdit="1"/>
            </xdr:cNvSpPr>
          </xdr:nvSpPr>
          <xdr:spPr>
            <a:xfrm>
              <a:off x="292100" y="723900"/>
              <a:ext cx="2413000" cy="3931920"/>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50800</xdr:colOff>
      <xdr:row>36</xdr:row>
      <xdr:rowOff>25400</xdr:rowOff>
    </xdr:from>
    <xdr:to>
      <xdr:col>3</xdr:col>
      <xdr:colOff>813816</xdr:colOff>
      <xdr:row>47</xdr:row>
      <xdr:rowOff>124460</xdr:rowOff>
    </xdr:to>
    <mc:AlternateContent xmlns:mc="http://schemas.openxmlformats.org/markup-compatibility/2006">
      <mc:Choice xmlns:a14="http://schemas.microsoft.com/office/drawing/2010/main" Requires="a14">
        <xdr:graphicFrame macro="">
          <xdr:nvGraphicFramePr>
            <xdr:cNvPr id="22" name="Enfoque temático">
              <a:extLst>
                <a:ext uri="{FF2B5EF4-FFF2-40B4-BE49-F238E27FC236}">
                  <a16:creationId xmlns:a16="http://schemas.microsoft.com/office/drawing/2014/main" id="{CC328A00-46CD-DF48-A665-4D25C39151E8}"/>
                </a:ext>
              </a:extLst>
            </xdr:cNvPr>
            <xdr:cNvGraphicFramePr/>
          </xdr:nvGraphicFramePr>
          <xdr:xfrm>
            <a:off x="0" y="0"/>
            <a:ext cx="0" cy="0"/>
          </xdr:xfrm>
          <a:graphic>
            <a:graphicData uri="http://schemas.microsoft.com/office/drawing/2010/slicer">
              <sle:slicer xmlns:sle="http://schemas.microsoft.com/office/drawing/2010/slicer" name="Enfoque temático"/>
            </a:graphicData>
          </a:graphic>
        </xdr:graphicFrame>
      </mc:Choice>
      <mc:Fallback>
        <xdr:sp macro="" textlink="">
          <xdr:nvSpPr>
            <xdr:cNvPr id="0" name=""/>
            <xdr:cNvSpPr>
              <a:spLocks noTextEdit="1"/>
            </xdr:cNvSpPr>
          </xdr:nvSpPr>
          <xdr:spPr>
            <a:xfrm>
              <a:off x="304800" y="6883400"/>
              <a:ext cx="2414016" cy="2194560"/>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50800</xdr:colOff>
      <xdr:row>24</xdr:row>
      <xdr:rowOff>101601</xdr:rowOff>
    </xdr:from>
    <xdr:to>
      <xdr:col>3</xdr:col>
      <xdr:colOff>813816</xdr:colOff>
      <xdr:row>36</xdr:row>
      <xdr:rowOff>10161</xdr:rowOff>
    </xdr:to>
    <mc:AlternateContent xmlns:mc="http://schemas.openxmlformats.org/markup-compatibility/2006">
      <mc:Choice xmlns:a14="http://schemas.microsoft.com/office/drawing/2010/main" Requires="a14">
        <xdr:graphicFrame macro="">
          <xdr:nvGraphicFramePr>
            <xdr:cNvPr id="23" name="Publico objetivo">
              <a:extLst>
                <a:ext uri="{FF2B5EF4-FFF2-40B4-BE49-F238E27FC236}">
                  <a16:creationId xmlns:a16="http://schemas.microsoft.com/office/drawing/2014/main" id="{41E2398A-89D1-724E-A7E4-54C25005D13A}"/>
                </a:ext>
              </a:extLst>
            </xdr:cNvPr>
            <xdr:cNvGraphicFramePr/>
          </xdr:nvGraphicFramePr>
          <xdr:xfrm>
            <a:off x="0" y="0"/>
            <a:ext cx="0" cy="0"/>
          </xdr:xfrm>
          <a:graphic>
            <a:graphicData uri="http://schemas.microsoft.com/office/drawing/2010/slicer">
              <sle:slicer xmlns:sle="http://schemas.microsoft.com/office/drawing/2010/slicer" name="Publico objetivo"/>
            </a:graphicData>
          </a:graphic>
        </xdr:graphicFrame>
      </mc:Choice>
      <mc:Fallback>
        <xdr:sp macro="" textlink="">
          <xdr:nvSpPr>
            <xdr:cNvPr id="0" name=""/>
            <xdr:cNvSpPr>
              <a:spLocks noTextEdit="1"/>
            </xdr:cNvSpPr>
          </xdr:nvSpPr>
          <xdr:spPr>
            <a:xfrm>
              <a:off x="304800" y="4673601"/>
              <a:ext cx="2414016" cy="2194560"/>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an camilo ruiz" refreshedDate="45945.819809722219" createdVersion="8" refreshedVersion="8" minRefreshableVersion="3" recordCount="293" xr:uid="{BD6BB504-8126-2F4D-94D0-0C60E7B590B5}">
  <cacheSource type="worksheet">
    <worksheetSource ref="A1:O294" sheet="BD"/>
  </cacheSource>
  <cacheFields count="16">
    <cacheField name="Nombre actor" numFmtId="0">
      <sharedItems count="293">
        <s v="Aka Condor Original "/>
        <s v="Nueva revolución "/>
        <s v="Grupo de teatro recuerdos del ayer"/>
        <s v="Naty Ramirez "/>
        <s v="Arte Nuclear "/>
        <s v="Ana Cristina Ocampo"/>
        <s v="Jessenia Henao Ortiz "/>
        <s v="Zkn"/>
        <s v="Arlen Escobar Maldonado"/>
        <s v="Danilo villa"/>
        <s v="Street dance "/>
        <s v="Nora González "/>
        <s v="Atelier.4 Spazio Creativo S.A.S."/>
        <s v="Lizzy es violín "/>
        <s v="Jeffry Stevens Franco Serna"/>
        <s v="Abracadabra"/>
        <s v="Elkin Mauricio Posada Barrientos Cuentero cosiaca "/>
        <s v="Carmen (Bongó) Castellanos Ortega"/>
        <s v="Yanix Canta"/>
        <s v="Mauro Calígula"/>
        <s v="David Osuna"/>
        <s v="Lexxa dugarte"/>
        <s v="Ibel Quintero "/>
        <s v="Mateo Loaiza DJ"/>
        <s v="Sharon Montoya "/>
        <s v="Reaccion Vertical"/>
        <s v="13 doce MC"/>
        <s v="Corporación Arte13"/>
        <s v="Ana Margarita López Ospina "/>
        <s v="Aires Folclóricos "/>
        <s v="Maria Victoria ríos Jiménez "/>
        <s v="Aileen lagos Echeverri "/>
        <s v="Banda Marcial Prado Brasilia"/>
        <s v="CHirmia El Sonar de los Tambores "/>
        <s v="Angelica la voz Angelical "/>
        <s v="Rugido Urbano "/>
        <s v="Los Fantásticos Parranderos"/>
        <s v="El rey del sentimiento"/>
        <s v="Los tres del momento"/>
        <s v="CORPORACION INTEGRAL CORPIS"/>
        <s v="Corporación casa arte"/>
        <s v="Memoria chocoana"/>
        <s v="Biblioteca Pública Altavista"/>
        <s v="Dulce Ilusión"/>
        <s v="Corporación Cultural Altavista"/>
        <s v="Dylabossy"/>
        <s v="Coro san juan bautista"/>
        <s v="Melaiana"/>
        <s v="Tejer para emprender"/>
        <s v="Ari Guerra"/>
        <s v="Festival del Porro"/>
        <s v="Tuna comuna trece"/>
        <s v="DANNEL (beats academia musical )"/>
        <s v="Jake Randall"/>
        <s v="Just dance "/>
        <s v="VAMPY SH"/>
        <s v="Smoke"/>
        <s v="The big boss dance"/>
        <s v="Atipical Sunset"/>
        <s v="Aguacero "/>
        <s v="Lisseth Alexandra Rincones Arciniegas "/>
        <s v="Fundación Transformando Con Pazión"/>
        <s v="Sikuris Santa Elena "/>
        <s v="Corporación Artística y Cultural Recreando "/>
        <s v="Revista Porro y Folclor "/>
        <s v="COMITÉ SANTA ROSA DE LIMA "/>
        <s v="Las Dalias de la 13"/>
        <s v="Grupo Folclorico Alegria el Guantero"/>
        <s v="PRUEBA CIC"/>
        <s v="Grupo Juvenil Monte Verde"/>
        <s v="El conductor del bolero jorge leon"/>
        <s v="Moniika Dance"/>
        <s v="Nerón Arkano "/>
        <s v="RULAY PRODUCIONES "/>
        <s v="Corporación Talentos Culturizzarte "/>
        <s v="JuniorQuín, the blackbeast"/>
        <s v="Jorge Iván Tobón Gómez Amenizamos Super Fantasias Infantiles Fantasías "/>
        <s v="Mono Ek "/>
        <s v=" Ojitos de Alejo"/>
        <s v="Nueva generacion "/>
        <s v="Di Brave "/>
        <s v="Betambiente sostenible &amp; social BIC "/>
        <s v="Dairo Giraldo Giraldo "/>
        <s v="Agrupación musical ritmos yson"/>
        <s v="Chirimia sopla vientos "/>
        <s v="Los fabioritos carriel y cacao "/>
        <s v="Son de la 13 Orquesta"/>
        <s v="corporacion distrito 13"/>
        <s v="Jose Alonso franco Londoño "/>
        <s v="Laura Mejía Lemos gestor cultural "/>
        <s v="Diana Danzas "/>
        <s v="Mandii Red"/>
        <s v="León Ferraro"/>
        <s v="Morales bachata "/>
        <s v="Bataorquesta (Son batà)"/>
        <s v="Corporación Sueños de Vida"/>
        <s v="Gnomo kamarada "/>
        <s v="Carnaval de Montañas"/>
        <s v="El negro de oro "/>
        <s v="La Revolución Del Vallenato"/>
        <s v="Lina Graciano"/>
        <s v="JOHAN SALAS"/>
        <s v="Danzas pradera"/>
        <s v="Los Rubiales de Colombia"/>
        <s v="Zinagoga Crew"/>
        <s v="Centro de Producción Audiovisual CPA15 Guayabal "/>
        <s v="CORPORACIÓN CULTURAL CK  (CASA KOLACHO)"/>
        <s v="Corporación Distrito Candelaria"/>
        <s v="DANGER SKY"/>
        <s v="YMCA de Medellín y Antioquia"/>
        <s v="José Vásquez Bedoya "/>
        <s v="ANDRU PALACIOS "/>
        <s v="Clarisa "/>
        <s v="Esperanza Rincon"/>
        <s v="Las indianas"/>
        <s v="TOMAS SANCHEZ DJ / PRODUCTOR"/>
        <s v="Corporación Amorarte "/>
        <s v="Arte de mujer"/>
        <s v="HANNY.Stephany González Vélez "/>
        <s v="United Force"/>
        <s v="Corporación Full Producciones"/>
        <s v="Revivir el pasado JAC San Blas"/>
        <s v="La 15 musical"/>
        <s v="Dance Crew"/>
        <s v="Edwin Francisco Montoya Ortiz"/>
        <s v="David Galeano"/>
        <s v="Julieth Maya"/>
        <s v="Polichinela Teatro "/>
        <s v="Flako RL"/>
        <s v="DANZAS SANTA LAURA"/>
        <s v="DANZAS DIVERSAS"/>
        <s v="DaSelektors KINGZ"/>
        <s v="Casa kolacho "/>
        <s v="Nino"/>
        <s v="K.I.M (The Key I Am)"/>
        <s v="Agrupación Balance "/>
        <s v="I.E SAMUEL BARRIENTOS COMUNA 13"/>
        <s v="Juan David Gómez profesor de la Red de Música Medellín "/>
        <s v="Estatuas humanas espectáculos "/>
        <s v="David Ocampo "/>
        <s v="Any Lorena Blandón"/>
        <s v="ORQURSTA DE EDMUNDO ARIAS"/>
        <s v="Sara Berrio"/>
        <s v="Popularia Café"/>
        <s v="Semilla Teatro "/>
        <s v="Olga Lucía Ríos "/>
        <s v="Juan Camilo Agudelo Torres "/>
        <s v="Akorde Musik"/>
        <s v="KUMBIAKEÑO"/>
        <s v="Corporación Imotion "/>
        <s v="Colectivo Desenfoque"/>
        <s v="La 15 radio"/>
        <s v="Respeto y Lealtad (RYL)"/>
        <s v="Nueva vida 2"/>
        <s v="Polo Taborda "/>
        <s v="Aura Botanika"/>
        <s v="Sabiamente Servicios Psicológicos"/>
        <s v="Sandra Rengifo"/>
        <s v="CORPORACION CASA TALLER ARTESAS"/>
        <s v="Grupo Cultural Las Chamacas "/>
        <s v="Red Rose "/>
        <s v="THE GROOVE DANCE STUDIO"/>
        <s v="Fundación El consultorio de Jula"/>
        <s v="Las Lavanderas "/>
        <s v="Lu Morales"/>
        <s v="Corporación Teatro Popular de Medellín"/>
        <s v="Club de lectura las letras son vida"/>
        <s v="Cumbia corazón "/>
        <s v="Delaverde music"/>
        <s v="The towers "/>
        <s v="Shaden Gomez"/>
        <s v="Sr Fary - LGC"/>
        <s v="Esklones "/>
        <s v="Sabbath Studio SAS"/>
        <s v="Filtro Estudio "/>
        <s v="Jhon Jairo Rendón Arteaga "/>
        <s v="Floki"/>
        <s v="Arcoiris de la danza "/>
        <s v="Colectivo artístico pedagógico Artopía"/>
        <s v="CORPORACIÓN FANTASÍA ARGENTINA TANGO"/>
        <s v="Juan Diego y su Conjunto"/>
        <s v="Copos de Nieve "/>
        <s v="Yudiel Milena Muñoz Velásquez"/>
        <s v="Johan Gustavo Márquez Pulgarín "/>
        <s v="EL AZABACHE MAS POPULAR"/>
        <s v="compañia unitango"/>
        <s v="HERMANOS RUIZ"/>
        <s v="La Yerba Bendita"/>
        <s v="La Puerta Rosa Medellín"/>
        <s v="Laboratorio de memoria oral y patrimonio local de Santa Elena"/>
        <s v="Grupo de Artesanas Sentidos Creativos"/>
        <s v="Royalty Academy "/>
        <s v="D"/>
        <s v="Colectivo Artístico y Cultural Nencatacoa "/>
        <s v="Danzando "/>
        <s v="Grupo de teatro Hermanas Arlequín/Recreación "/>
        <s v="La chispa de la vida "/>
        <s v="Academia pasó a pasó "/>
        <s v="Mago Nellyd"/>
        <s v="CORPORACION HUERTA ESCUELA ESTHER VÁSQUEZ"/>
        <s v="Luz Omaira Evjeverri Jaramillo"/>
        <s v="RED CULTURAL COMUNA 4"/>
        <s v="Danzas época dorada "/>
        <s v="DanzAgher "/>
        <s v="Érika Molina Gallego "/>
        <s v="El flow del bloque"/>
        <s v="Danzas edad de oro"/>
        <s v="Teatro de Titeres y Mimos Estemimo "/>
        <s v="Grupo de Danza Mis Mejores Años"/>
        <s v="Alondra y los populares del norte "/>
        <s v="Marta Posada Rincon"/>
        <s v="Alegría paisa"/>
        <s v="Mujer Siempre Adelante "/>
        <s v="La Cuarta Estación - Corporación Opción Kreativa"/>
        <s v="D´Luz"/>
        <s v="Bibi Suárez "/>
        <s v="Fundación Villa Ángel "/>
        <s v="Grupo de Danzas Años Maravillosos"/>
        <s v="Red Cultural Danc4"/>
        <s v="Grupo de danza indígena San Sebastián "/>
        <s v="Martín Alonso Chavarría Moreno "/>
        <s v="Grupo Folclórico paso a paso "/>
        <s v="DJ c-H Scratch "/>
        <s v="MagentaOsorio"/>
        <s v="GLORIA STELLA VELEZ CASTAÑO "/>
        <s v="Tejiendo redes "/>
        <s v="Solista"/>
        <s v="Aura Lucía Pérez "/>
        <s v="Nefertary7 "/>
        <s v="Maria Ambiwasi"/>
        <s v="Francisco Cárdenas Rojas"/>
        <s v="Nora del Carmen Pineda de franco "/>
        <s v="Závara Urbizagástegui "/>
        <s v="ALONSO ZAPATA GUZMAN"/>
        <s v="Juliana menjura"/>
        <s v="Andrés Felipe Silva Bolívar "/>
        <s v="Luz Stella López "/>
        <s v="Laura Duque Design"/>
        <s v="casapneuma movimiento sincrónico del alma"/>
        <s v="Travesía Bullerengue"/>
        <s v="MaBeGa"/>
        <s v="GRUPO FOLCLORICO EXPERIMENTAL TALENTO PAISA"/>
        <s v="CORPORACIÓN FUSIÓN CULTURAL COLOMBIA"/>
        <s v="Daniidance "/>
        <s v="Real Esencia"/>
        <s v="Grupo de danzas adulto mayor flores del ayer "/>
        <s v="Yennyta H pop"/>
        <s v="Familia BG"/>
        <s v="La experiencia "/>
        <s v="William castaño cantor del recuerdo "/>
        <s v="Jaimeson lopez"/>
        <s v="Angie lo la sensación crosover "/>
        <s v="Faroluz"/>
        <s v="Vero Bikendy "/>
        <s v="Start art"/>
        <s v="SERteatro "/>
        <s v="Diergo Cardona Studio"/>
        <s v="Club Roverllage"/>
        <s v="Blanca Ismenia Bedoya "/>
        <s v="Mutables"/>
        <s v="Alejandra "/>
        <s v="DAIMOND AGENCY"/>
        <s v="NA"/>
        <s v="Grupo Mujer Siempre Adelante "/>
        <s v="Garabat*"/>
        <s v="Garabatos Curaduría "/>
        <s v="Real Esencia Family "/>
        <s v="Eventos y Recreaciones F/M"/>
        <s v="Colectivo cultural creando cultura "/>
        <s v="Banda de marcha thefamiily of friends "/>
        <s v="LudobiblioTK Manuel Burgos Teofanía "/>
        <s v="La Tempestad Teatro"/>
        <s v="Programa de música "/>
        <s v="Nnn"/>
        <s v="Programa de danzas "/>
        <s v="Jorge Rafael Montoya (1001historiasdemedellin)"/>
        <s v="Luz Marina Gañan"/>
        <s v="Orquesta La Milagrosa"/>
        <s v="Trébol"/>
        <s v="Nicol Andres Ossa (Saya)"/>
        <s v="David Arango Cuartas"/>
        <s v="Galeria Pictopia"/>
        <s v="Daniel Merlano "/>
        <s v="the pervers blues "/>
        <s v="Loma Abajo "/>
        <s v="CORPORACION CULTURAL CANTO ARENA"/>
        <s v="Alfredo y Luz Marina "/>
        <s v="Real Boss Dance"/>
        <s v="BitNauta"/>
        <s v="Ballao la Orquesta de la paz "/>
        <s v="Mariana Blandón Higuita "/>
        <s v="Raices de mi tierra"/>
        <s v="Sindy Yourlene Mazo Zuleta"/>
      </sharedItems>
    </cacheField>
    <cacheField name="Práctica" numFmtId="0">
      <sharedItems count="286" longText="1">
        <s v="Dj/Beatmaker (Hip-Hop)"/>
        <s v="En realizar danza con niños y niñas del sector"/>
        <s v="En cada puesta en escena mostrar la historia y el patrimonio del corregimiento Altavista "/>
        <s v="Presentacion solista de musica popular y tropical"/>
        <s v="Grupo de danza teatro conformado en el año 2013, actualmente tiene 16 integrantes, todas mujeres entre los 12 y los 63 años, realizamos obras artística que más que ser estéticamente lindas deben dejar mensajes profundos sobre los diferentes problemas sociales a los que nos enfrentamos día a día. "/>
        <s v="Actor cultural de la JAC"/>
        <s v="Gestor cultural"/>
        <s v="Muralista, diseñador gráfico "/>
        <s v="Producción artística multifacética-talleres técnicas dibujo y pintura"/>
        <s v="Artista plástico, Muralista, tatuador "/>
        <s v="Grupo de danza urbana "/>
        <s v="Experiencias de arte. Pintura de prendas, objetos decorativos y funcionales. Pintura de murales. Talleres de arte."/>
        <s v="Consultoría y asesoría en planeación y desarrollo de proyectos para entidades territoriales:  Planes de Desarrollo Cultural, estructuración de Políticas culturales, asesoría a PEI de escuelas de arte, asesoría en el fortalecimiento de organizaciones culturales y artísticas, organización y gestión de salones de arte y eventos artísticos, inventarios y valoración de patrimonio cultural.     Formación: Formación en emprendimiento cultural, actualización a formadores en los campos de las artes (artes visuales, teatro, danza, música y audiovisuales).     Proyectos y comisiones de obras de arte: Comisiones de obras de arte para espacios públicos y privados; catalogación y museología de colecciones, curaduría y montaje de exposiciones, comercialización de obras de arte.  "/>
        <s v="Violista Solista y puestas en escena interdisciplinarias"/>
        <s v="Danzagrafía Propioceptual"/>
        <s v="Danza formativa"/>
        <s v="Cuentería tradicional "/>
        <s v="Cantante intérprete y percursionista de géneros musicales tropicales"/>
        <s v="Cuentera y cantante crossover"/>
        <s v="Cantante Solista y compositor con banda"/>
        <s v="Cantautor"/>
        <s v="Cantante demúsica polular, ofrece conexión con el público al momento del show con el cual se genera una buena experiencia  "/>
        <s v="Cantante de música popular y bailable "/>
        <s v="Realizar toques de música electrónica y crosover "/>
        <s v="Cantante de música tropical "/>
        <s v="El grupo Reacción Vertical utiliza diversos lenguajes  provenientes del circo, el teatro y la danza contemporánea para crear puestas en escena innovadoras, fusionando múltiples expresiones escénicas  "/>
        <s v="Hip hop, grafiti, rap."/>
        <s v="Procesos de formacion en artes circenses para niños, niñas, jóvenes y adultos."/>
        <s v="Soy escritora y editora, y dirijo talleres sobre escritura y Storytelling."/>
        <s v="Grupo de danza colombiana de adultas mayores"/>
        <s v="Multimedia y analógica - gest6 pedagógica "/>
        <s v="Proyectos artísticos y culturales"/>
        <s v="Banda de marcha "/>
        <s v="El Sonar de los Tambores es una agrupación musical que experimenta los diferentes ritmos tradicionales de la región caribe y del pacífico colombiano, siendo este último el mayor interés del grupo a través del bunde,  y demás ritmos que se atribuyen a las comunidades negra. Hemos experimentado ritmos latinos como salsa, rock, son cubano, merengue.  En la región del caribe contamos con los ritmos de la zona Atlántica, porros, cumbias, mapalés, puyas  y sonidos decembrinos, ritmos que son conocidos en la ciudad de Medellín como Papayera. Somos un grupo que ha participado de los procesos de Formación en la Corporación Cultural Nuestra Gente y en la Red de bandas de Música de Medellín. Somos grupo ganador de Feria de Flores 2024, desfile de mitos y leyendas 2022-2023-2024, también hemos participado 2021, 2022, de la feria de Cali. Nuestro reconocimiento como grupo se basa también en tener una formación en teatro, lo que nos fortalece y permite tener diferentes eventos a nivel local, de ciudad, y municipal."/>
        <s v="Cantante polifacético "/>
        <s v="Danza y formación en la rama urbana ( street dance)"/>
        <s v="Artista de música parrandera, guasca y carrilera "/>
        <s v="Canta autor de música popular "/>
        <s v="Grupo musical "/>
        <s v="ORGANIZACION SOCIAL - PROMOTORA CULTURAL"/>
        <s v="Artes escénicas"/>
        <s v="Grupo de danza "/>
        <s v="Espacio de la red de bibliotecas pública de Altavista"/>
        <s v="Grupo folklorico de la tercera edad"/>
        <s v="Organización sin ánimo de lucro dedicada a la cultura."/>
        <s v="Solista de música  urbana"/>
        <s v="Coro de la iglesia en el canto en la parroquia Jesús nazareno de Altavista"/>
        <s v="Cantante de género urbana y realiza tributo a karol g."/>
        <s v="Grupo de mujeres mayores que hacen manualidades, macrame, tecnica en pinturas, costura en mano"/>
        <s v="Soy artista plástica - mi estilo es Surealista, expresionista abstracto, mi medio es el acrílico, en grafito y óleo al pastel. "/>
        <s v="Grupo de baile, organización de eventos"/>
        <s v="Cantar canciones  que sean para el deleite de las personas de todo público  y llevar alegría a las personas que están en hogares geriátricos y tocar instrumentos de tuna  como  castañuelas panderetas y otros"/>
        <s v="Academia musical -Realizamos eventos musicales gratuitos con amigos, para el publico en general "/>
        <s v="Show Musical En Vivo, Cantante, banda, bailarines "/>
        <s v="Grupo de baile (ritmos de salón y tropical)"/>
        <s v="Es un proceso creativo y técnico,que implica la interpretación, composicione y producción de música "/>
        <s v="Rap, trap. "/>
        <s v="De baile "/>
        <s v="𝑣𝑖𝑑𝑎 𝑚𝑢𝑒𝑟𝑡𝑒 𝑣𝑖𝑑𝑎' 🧞‍♀️🎙️🎧🎶💫 "/>
        <s v="Maestro de ceremonia, artista de la Cultura Hip Hop, compositor y cantante "/>
        <s v="Soy licenciada en danza y soy creadora audiovisual "/>
        <s v="Organización Social legalmente constituida que trabaja varias dinamicas culturales en el territorio, como la Musica y el Barrismo Social"/>
        <s v="Grupo musical, proceso formativo  y  colectivo cultural "/>
        <s v="Creación, formación, montaje artístico y cultural, eventos culturales, comunicación alternativa y comunitaria e investigación sobre memoria y patrimonio material e inmaterial lt"/>
        <s v="Investigación sobre memoria y patrimonio material e inmaterial, comunicación alternativa y comunitaria "/>
        <s v="Somos un grupo de personas comprometidas por el bienestar de nuestro barrio a nivel barrial y cultural de nuestra comunidad para comuna logrando recuperar los procesos del barrio a bienestar barrio y sus habitantes "/>
        <s v="Grupo de danzas folclóricas "/>
        <s v="Grupo de Danza"/>
        <s v="XXXXX"/>
        <s v="Grupo juvenil que abarca diferentes actividades como grupos de lectura, pintura, cine a la calle, cursos de barbería, música, etc."/>
        <s v="Cantante de boleros tangos baladas"/>
        <s v="Bailarina profesional, Maestra de baile, gestora cultural"/>
        <s v="Rapero, escritor y poeta de la comuna, dedicado a investigar y comunicar la gestión de las emociones, la residencia y la memoria."/>
        <s v="Creador audiovisual ( cineasta, director y productor ) "/>
        <s v="Escuela de formación, proyección, circulación  de talentos en la comuna 13 con impacto local, regional con lineas de trabajo en educación popular, emprendimiento, arte, cultura, memoria y derechos humanos con enfoque a diferentes grupos poblacionales en especial victimas del comflicto armado y NNJA en alto grado de vulnerabilidad teniendo como bamdera el umbral creativo, generando apoyo y acompañarmiento a los talentos"/>
        <s v="Mi práctica artística como JuniorQuín, se caracteriza por una fusión vibrante de sonidos caribeños, líricas urbanas y una identidad auténticamente local. Mi propuesta integra el dancehall jamaicano con elementos de géneros como el reggae, el afrobeats, el hip hop y la soca, así creo un sonido fresco y versátil que refleja tanto mi entorno cultural como mi visión artística. Me he destacado por: •_x0009_Explorar temáticas juveniles y sociales, con letras que hablan de la vida en los barrios, el amor, la fiesta, la resistencia y el empoderamiento. •_x0009_Reivindicar el cuerpo y el movimiento, incorporando el baile como parte esencial de mis presentaciones y videoclips, donde el dancehall se convierte en una herramienta de expresión identitaria. •_x0009_Trabajar de forma colaborativa, trabajé un proyecto con otros artistas emergentes del circuito alternativo de Medellín, el cual quedó evidenciado en mi álbum Colaboraciones Vol. 1. •_x0009_Aportar a la construcción de una escena independiente, conectando con públicos diversos desde mi propuesta estética afrodiaspórica y anticolonial. •_x0009_Innovar desde la autogestión, produciendo mi música de manera independiente y utilizando plataformas digitales para distribuir mis obras y construir comunidad."/>
        <s v="Show de actos de Circo Tradicional, Magia, Monociclo, Payasos, Escalera Aérea Swing Poi, Hula Hula, Fonomimica, "/>
        <s v="Hip hop"/>
        <s v="Soy fotógrafo de todo el área cultural, he participado en diferentes proyectos y festivales con diferentes organizaciones y artistas en todo lo que respecta cultura "/>
        <s v="Baile"/>
        <s v="Canta autor y selector de música con énfasis en afrobeat, dancehall y hiphop "/>
        <s v="formular y ejecutar proyectos sostenible,basados en tres líneas estratégicas ,experiencias sensoriales turismo naturaleza ,servicios ambientales conservación del patrimonio cultural,natural,unidades productivas de inclusión social,eventos,ferias,tomas culturales ,festivales "/>
        <s v="Soy gestor cultural "/>
        <s v="Música orquesta tropical y música crosover"/>
        <s v="Música para amenizar cualquier evento "/>
        <s v="Grupo musicomicorepentista...trova, humor y parranda"/>
        <s v="Son de la 13 es una orquesta de Medellín conformada por músicos de alto nivel profesional. Fundada en mayo de 2013 en el barrio San Javier de la Comuna 13, tras un año de ensayos y preparación, debutó en el prestigioso Festival del Porro en &quot;El Coco&quot; (La Floresta, Medellín), evento que ha contado con artistas de talla internacional como Petrona Martínez, Totó la Momposina y Doris Salas.  Desde entonces, Son de la 13 ha sido protagonista en importantes escenarios de ciudad, participando en eventos como la Feria de las Flores, las Fiestas de Navidad de Medellín, corredores artísticos, festivales de salsa, porro, y encuentros de antioqueñidad, siempre con gran aceptación del público.  La orquesta también ha animado eventos privados, empresariales y universitarios (como en la Universidad de Medellín), cumpliendo su objetivo de ofrecer espectáculos vibrantes, de alta calidad, que garantizan la satisfacción total de sus clientes."/>
        <s v="somos una corporación cultural, trabajamos en la artes del hip hop (rap, breack dance, Graffity, dj) a través proyeccion de artistas, formación artística, venta de productos, festivales, servicios artísticos. contamos con medio de comunicación digital y física, la revista Magazine hip hop distrito 13 desde el año 2011. hemos realizado trabajo de memoria y patrimonio e investigacion."/>
        <s v="Gestor cultural "/>
        <s v="Gestión cultural,investigación de patrimonio cultural,natural "/>
        <s v="Somos un grupo de danza Oriental de la comuna 15"/>
        <s v="Imparto talleres lúdico-pedagógicos de artes, con enfoque en técnicas de Circo, Danza, Teatro, Música y Literatura. Aporto a mi entorno desde la Gestión Cultural en Proyectos de alcance Social. Y desarrollo trabajos de tipo conceptual, como interprete-creadora desde lo teórico y lo práctico en el ámbito escénico."/>
        <s v="Gestor cultural de mi comuna "/>
        <s v="Somos una agrupación de bachata, con mezclas de nuevos sonidos para atraer a grande y chicos"/>
        <s v="grupo musical"/>
        <s v="Danza de diferentes géneros musicales"/>
        <s v="Rap "/>
        <s v="Carnaval de Montañas es una propuesta artística y cultural que fusiona tradición, ritmo y alegría. Somos un grupo musical con más de diez años de trayectoria, conformado por músicos empíricos y profesionales con sólida formación en percusión e instrumentos de viento. Nuestra esencia se basa en la fuerza de los ritmos populares latinoamericanos, creando experiencias musicales vivas, callejeras y festivas que conectan con el público.  Interpretamos un repertorio amplio que incluye géneros como la cumbia, el porro, los ritmos tropicales y las canciones tradicionales de diciembre, adaptándonos a diversos tipos de eventos con una puesta en escena vibrante, dinámica y cercana. Carnaval de Montañas es más que música: es una celebración colectiva que invita al encuentro, al goce y a la memoria cultural."/>
        <s v="Soy cantante de música popular y llanera y parrandera soy una persona muy activa en tarima de manera que sea un show agradable para todos "/>
        <s v="Grupo musical vallenato"/>
        <s v="Promotora de artistas y presentadora de eventos"/>
        <s v="Cantante Crossover con pista"/>
        <s v="Baile folclórico "/>
        <s v="Somos un grupo de música parrandera, carrilera y variada"/>
        <s v="Cantamos Rap y musica Urbana "/>
        <s v="Consiste en promoción y difusión de artistas, gestores y dinámicas culturales que se gestan en la Comuna 15 Guayabal "/>
        <s v="Casa Kolacho es un movimiento cultural y social ubicado en la Comuna 13 de Medellín, que utiliza el Hip Hop como una poderosa herramienta de transformación. Su práctica artística y cultural se centra en empoderar a las personas, construir comunidad y fomentar un futuro más justo y equitativo en un territorio históricamente marcado por la violencia.  Las principales actividades y elementos de su práctica incluyen:  Formación artística y cultural: Casa Kolacho ofrece escuelas y talleres gratuitos para niños y jóvenes de la Comuna 13 en diversas disciplinas del Hip Hop:  Rap: Enseñan técnicas de rima, composición lírica y expresión a través de la música. Graffiti: Imparten conocimientos sobre técnicas de pintura y el uso del arte urbano como medio de comunicación y embellecimiento. Breakdance: Fomentan el baile como forma de expresión corporal y disciplina física. DJing: Capacitan en el arte de mezclar música y crear ritmos. También han ofrecido clases de inglés y fotografía. Transformación social y resiliencia: Más allá de lo artístico, Casa Kolacho tiene un fuerte enfoque social. Buscan prevenir la vinculación de jóvenes al conflicto armado y las actividades ilícitas, ofreciendo alternativas constructivas y proyectos de vida. El Hip Hop se convierte en un medio para expresar las realidades del barrio, procesar el pasado violento y construir mensajes de paz y esperanza.  Memoria y homenaje: La iniciativa nace como un homenaje a &quot;Kolacho&quot;, un rapero asesinado que enseñaba a los jóvenes en las calles. A través de sus prácticas, Casa Kolacho honra la memoria de las víctimas de la violencia en la Comuna 13 y utiliza el arte para recordar y sanar.  Generación de oportunidades y desarrollo local: Casa Kolacho es un motor de cambio que contribuye al turismo sostenible y social en la Comuna 13. El famoso &quot;Graffitour&quot; es liderado por miembros de la casa, lo que les permite generar ingresos y mostrar la transformación positiva del barrio a visitantes de todo el mundo.  Promoción de la no violencia: A través de la filosofía del Hip Hop, promueven la no violencia y el respeto, utilizando el arte como un escudo contra la hostilidad y la búsqueda de la paz."/>
        <s v="Plataforma de difusión, apropiación y puesta en valor de los patrimonios, las artes y las culturas."/>
        <s v="Soy artista urbano de la comuna 15 ,con excelente preparación ,show de 45minutos ,medie hora y una hora dependiendo la necesidad "/>
        <s v="Diferentes Grupos de Arte y Cultura (Prácticos)"/>
        <s v="Profesor de música con enfoque en Neurodiversidad "/>
        <s v="ARTISTA Vallenato "/>
        <s v="Bailarina y Profesora de Danza árabe "/>
        <s v="Gestión cultural en todo el territorio de la comuna 15 Guayabal"/>
        <s v="Interpretación música popular"/>
        <s v="Mi práctica artística y cultural consiste en la creación, mezcla y producción de música electrónica como DJ y productor, con un enfoque melódico y progresivo que busca generar experiencias sonoras profundas. Me presento regularmente en clubes y eventos de la ciudad, aportando a la escena local. Además, soy el productor encargado del Laboratorio de Producción Sonora (LPS) Guayabal, un espacio de la Secretaría de Cultura de Medellín, donde lidero la gestión cultural y acompaño procesos de grabación y formación con artistas emergentes y consolidados de la ciudad."/>
        <s v="Se enfoque en la danza en distintos formatos, urbanos, ballet, salon, tradicionales"/>
        <s v="Arte de Mujer es una práctica artística y cultural comunitaria qué integra el trabajo manual con el desarrollo personal, familiar y colectivo.  A través de la creación de manualidades en diversos materiales. "/>
        <s v="Canto y Baile"/>
        <s v="Danza urbana"/>
        <s v="Producción  y exhibición audiovisual"/>
        <s v="Danza Crossover"/>
        <s v="Clases de percusión y cuerdas"/>
        <s v="Danza Crossover, academia de modelaje, semilleros de niños, adulto mayor y jóvenes, diseño gráfico, maquillaje y decoración de eventos"/>
        <s v="Teatro, danza, investigación y Turismo Rural"/>
        <s v="Música - Artista Jazz Colombiano"/>
        <s v="Artista Plástica  "/>
        <s v="Teatro "/>
        <s v="Rapero cantante y compositor "/>
        <s v="GRUPO DE DANZA DE ADULTO MAYOR"/>
        <s v="DANZAS CON PERSONA DISCAPACITADAS"/>
        <s v="Somos un par de selektores y coleccionistas de música dancehall y afrobeats, precursores de este movimiento en la comuna 13, nuestra práctica artística está basada enseñar la mejor música de estos géneros y crear un movimiento crítico y autónomo para el mejoramiento de la música que se escucha"/>
        <s v="Turismo cultura, diseño de experiencias, formación artística y contamos con prácticas creativas como el baile, pintura y música."/>
        <s v="Interpretación musical"/>
        <s v="Cantautor y bailarín que se posiciona en el pop latino rompiendo esquemas musicales y estéticos, su innovación, versatilidad y calidad hacen parte de su propuesta donde las raíces latinas y su influencia surcoreana, llevan a quien escucha a un artístico viaje musical y visual. K.I.M (The Key I Am) es un espectáculo lleno de euforia, energía, baile y sensualidad; acompañado de luces y colores que logran cautivar de principio a fin. Promete un performance caracterizado por su precisión, estructura y coreografías llamativas, brindando al espectador, un show al nivel de los grupos de K-Pop."/>
        <s v="Balance es un grupo de danza conformado por jóvenes que le apuestan a que la música y el baile hace parte de su vida. "/>
        <s v=" Pio 12 murales y arte con amor, es un museo abierto en 68 muros junto a la estacion de metro san javier en la sede de primaria"/>
        <s v="Ofrecer clases de Iniciación musical a los grupos de la escuela de música del Poblado"/>
        <s v="Estatuas humanas imitar una estatua real,por medio de las artes escénicas medio de las ar"/>
        <s v="Clases de música a poblacion neurodiversa"/>
        <s v="Mi práctica artística se nutre de las memorias familiares, los saberes cotidianos y las formas de habitar el territorio. Trabajo desde las artes plásticas para tejer relatos visuales que vinculan identidad colectiva, hogar y afectos, entendiendo el arte como una herramienta para visibilizar historias silenciadas y reconstruir vínculos. A través de procesos colaborativos, cartografías sensibles, busco honrar la memoria de mis ancestros y la mía."/>
        <s v="Musica tropical"/>
        <s v="Artista visual en formación, creadora de talleres, obras artísticas y artesanías, investigadora de la medicina de las plantas como acto de resistencia."/>
        <s v="Trabajamos con café, enseñando los procesos de café y sus preparaciones "/>
        <s v="Personajes itinerantes, talleres, tejido artesanal."/>
        <s v="Escritora"/>
        <s v="Agrupación de Rap"/>
        <s v="BAILE Y MUSICA"/>
        <s v="Somos una corporación sin ánimo de lucro que cree en el poder transformador de la cultura, la creatividad y la innovación. Trabajamos para impulsar el desarrollo empresarial, económico y social de nuestro país, ofreciendo servicios de alta calidad en investigación, asesoría, capacitación y promoción cultural, ambiental, social y artística."/>
        <s v="Desenfoque es un proceso de comunicación comunitaria para el cambio social, donde realizamos producciones audiovisuales principalmente documentales, videoclips y contenidos digitales, tenemos un proceso de comunicaciones llamado Laboratorio Creativo donde experimentamos por medio de la posibilidades comunicacionales y audiovisuales. Nos preguntamos por el asunto de la preservación de la memoria territorial por ello solemos intencionar nuestras producciones bajo esta premisa, para continuar tejiendo comunidad y memoria en la comuna 15."/>
        <s v="La 15 radio es una emisora comunitaria de la comuna 15 guayabal  "/>
        <s v="Show de rap"/>
        <s v="Manualidades"/>
        <s v="Solista intérprete "/>
        <s v="Cianotipias botánicas "/>
        <s v="Somos un colectivo de profesionales en psicología. Realizamos acompañamiento individual y grupal. Hemos realizado varios talleres de arteterapia, danzaterapia y gestión emocional en la comuna 11 y en Medellín"/>
        <s v="Puntillismo "/>
        <s v="Somos una organización sin animo de lucro dedicada a la formación artistica en diferentes disciplicas y enfocada en jóvenes y adultos con discapacidad intelectual y del desarrollo"/>
        <s v="Grupo de integración y recreación alrededor de las danzas folclóricas"/>
        <s v="Batallas de freestyle (improvisación)"/>
        <s v="Academia de baile urbano"/>
        <s v="Espacio de arte con población victima y sobreviviente del conflicto armado"/>
        <s v="es una muestra artística de sabores y saberes. la representación de las mujeres lavando en las quebradas de Medellín.  "/>
        <s v="Cine"/>
        <s v="Entidad sin ánimo de lucro en la ciudad de Medellín - Colombia, dedicada a la creación, investigación, educación y promoción teatral."/>
        <s v="Club de lectura para fomentar el aprendizaje y la diversión a todo el público en general "/>
        <s v="Grupo de danzas de abuelas, madres e hijas"/>
        <s v="Cantante música (regueton, rap, trap)"/>
        <s v="Musica, rock progresivo libertario metal de todo"/>
        <s v="Producción , composición y cantante "/>
        <s v="Proyectos musicales"/>
        <s v="Grupo de artistas urbanos de la comuna 13 de Medellín, enfocados en hacer rap social"/>
        <s v="Somos una infraestructura cultural que cuenta con 5 espacios de práctica musical, un estudio de grabación de audio y vídeo y un café. Tenemos 4 líneas de trabajo 1. Renta de espacio: salas de ensayo y estudio de grabación. 2. Producción de audio y vídeo: locución, podcast, captura de audio, producción audiovisual. 3. Eventos: alquiler de backline, sonido, operación logística, streaming. 4. Gestión cultural: a través de proyectos y nuestro proceso de comunicación comunitario Sabbath on the road "/>
        <s v="Somos una organización social enfocada en los talentos jóvenes  emergentes; también, somos un club juvenil, el cual, es un estudio de grabación "/>
        <s v="Artista plástico . Escultor. Pintor. Gestor Cultural. Festivales de cine. Turismo. Comunicaciones "/>
        <s v="Modelismo naval. Barcos antiguos en pequeña escala."/>
        <s v="Danzas"/>
        <s v="Gestión cultural, formación artística y teatral, procesos artísticos con énfasis en construcción de paz, enseñanza artística con NNA, talleres de teatro, teatro y actuación, gestión cultural."/>
        <s v="Actividades artísticas y culturales relacionadas con los Bailes Populares y de Salón (danza, música y artes escénicas)"/>
        <s v="Grupo de música Vallenata y Tropical decembrina"/>
        <s v="Danzas Folclóricas."/>
        <s v="En mi práctica artística se cruzan varias disciplinas; soy artista formadora, ​​actriz de teatro y participo en el proyecto ¿Estafantes en comedia? donde usamos el absurdo para contar historias que invitan a reflexionar sobre la resignificación de la memoria. También trabajo como mediadora cultural a través de la narración textil en mi proyecto unipersonal Retazos. Aquí, el tejido se convierte en una forma de contar historias y de rescatar memorias.  Como gestora cultural y comunicadora social, diseñó estrategias para amplificar el impacto de los procesos artísticos, garantizando que cada proyecto trascienda el espacio creativo para convertirse en un catalizador de diálogo social. Desde la gestión cultural, diseño planes de mediación, establezo alianzas institucionales y desarrollo formatos innovadores para que el teatro comunitario, las narrativas textiles y otras expresiones generen incidencia real en territorios."/>
        <s v="&quot;Soy dibujante especializado en el estilo cartoon. Realizo caricaturas fisionómicas por encargo y también en eventos públicos en vivo. Además, imparto clases particulares y ofrezco un curso de dibujo dirigido a principiantes y a estudiantes de nivel intermedio, enfocado tanto en cartoon como en manga básico.&quot;"/>
        <s v="TROVA MUSICA Y HUMOR"/>
        <s v="trabajamos la formacion en danza, creacion de obras dancisticas y proyeccion  de la danza, amenizamos eventos privados y de ciudad"/>
        <s v="Serenatas de músicas tradiciones, populares, románticas y baladas"/>
        <s v="Somos una agrupación musical del género reggae. También somos los creadores y organanizadores del Festival La Calle Es Nuestra que se ha hecho Durán93 versiones consecutivas."/>
        <s v="Somos gestores culturales y creadores de contenido desde la cocina, la migración y la memoria."/>
        <s v="Grupo de gestión cultural al rededor del patrimonio"/>
        <s v="Artesanas que estan pendientes de las ferias artesanales o bazares"/>
        <s v="Danzas la Tertulia un Tinto un poema y una cancion "/>
        <s v="A través de las Comparsas temáticas con música, acrobacia y circo contemporáneo en vivo, llevamos mensajes de concientización  sobre la necesidad de preservar y cuidar el medio ambiente, nuestra fauna, nuestra flora y todo el patrimonio cultural material e inmaterial de nuestro país.   También nos proyectamos en el campo de las artes dancísticas y escénicas con el despliegue de montajes de sainete y danza folclórica que dialogan con los saberes, conocimientos y experiencias del cuidado de la vida en las distintas regiones del territorio nacional, con el propósito de generar interés, promoción, arraigo y sentido de pertenencia por nuestras danzas tradicionales, que evocan las costumbres y cultura de nuestra hermosa tierra Colombiana. Danzamos como solistas, en parejas o en grupo, contando historias a través de nuestros cuerpos individuales y colectivos, desplegando  coreografías  y puesta en escena que promocionan nuestras culturas y bondades de la tierra,  narrando historias con la música, la palabra, el gesto, el cuerpo y las imágenes en movimiento.  Tambien contamos con chirimia y musicas en vivo."/>
        <s v="Danza folclorica"/>
        <s v="Trabajamos, los Shows artísticos, se dan clases de teatro/Expresión Corporal, manualidades, recreación familiar, eventos empresariales, logística "/>
        <s v="Danza folklórica y baile de salon "/>
        <s v="Danzas urbanas"/>
        <s v="Magia profesional y show de circo"/>
        <s v="CASA MUSEO,  HERENCIA GASTRONÓMICA"/>
        <s v="Poesia Cantada"/>
        <s v="La Red Cultural Comuna 4 articula diferentes grupos artísticos de música (grupos y solistas) y danza, además de un componente literario"/>
        <s v="Transmitir alegría a quellas personas depresivas, atentan con sus vidas poder integrarlas a mi grupo y poder demostrarle lo bello que es la vida "/>
        <s v="Formación a partir de los 3 años de edad y sin límite de edad, shows artísticos principalmente danzas orientales, talleres, conferencias sobre cultura y danza oriental."/>
        <s v="Escribo poesía, cuento y ensayo."/>
        <s v="Grupo de baile "/>
        <s v="Danzas folclóricas "/>
        <s v="Agrupación artística dedicada a las artes escenicas de Teatro de Títeres,  Pantomima Clásica,  Narración Oral Tecnica de Kamishibai y Talleres de Expresión Corporal,  escenica y de Títeres en material reciclado y casero. "/>
        <s v="Músico intérprete de géneros como la guscarrilera, popular"/>
        <s v="Gestora Cultural "/>
        <s v="Danza"/>
        <s v="Nuestra práctica consiste en diversificar y practicar la danza folclórica de nuestra región."/>
        <s v="🎭 Desde La Cuarta Estación, las prácticas artísticas y culturales son una extensión viva de nuestra misión comunicativa. Son el espacio donde la creatividad se convierte en herramienta para el diálogo, la memoria y la transformación social.  🎨 No se trata solo de hacer arte, sino de crear con y desde la comunidad. Integramos la radio, el audiovisual, la fotografía, la escritura y las artes escénicas como formas expresivas que conectan con los territorios, visibilizan sus historias y resignifican sus realidades.  📷🎙️ Nuestros contenidos surgen de laboratorios comunitarios, talleres de creación, recorridos territoriales, ferias, festivales, encuentros barriales y estrategias de movilización que tienen como centro a las personas: sus saberes, sus memorias, sus formas de sentir y contar la vida.  🎤 En nuestra Escuela de Comunicación Comunitaria, cada formación es también una acción cultural. Cada locutor o reportero es también un narrador del territorio. Y cada programa radial es una escena de arte cotidiano que amplifica voces, identidades y resistencias.  🌎 Así, nuestras prácticas no solo informan: emocionan, movilizan y siembran pertenencia. Son un medio para fortalecer el tejido social, el cuidado del entorno y la apropiación cultural de lo que somos como Comuna 4 – Aranjuez y como ciudad."/>
        <s v="D´Luz, (Dilma Luz Mosquera Rodríguez) es una mujer con raíces de las profundas selvas Chocoanas y alma sonora. Su música es un puente entre el pasado y el presente, donde los ritmos tradicionales del Pacífico colombiano encuentran nuevas expresiones en la fusión con géneros contemporáneos. Su propósito es llevar la riqueza cultural de su tierra más allá de sus fronteras, compartiendo su esencia con el mundo. Su sonido nace de la marimba, el tambor, el clarinete, pero se expande con influencias urbanas, jazz, soul, afrobeat y otros géneros, creando un lenguaje propio. A través de sus letras, narra historias de resistencia, amor, tradición y lucha, destacando el papel de la mujer en la música y en la sociedad. Cada canción es un tributo a los paisajes, ríos y selvas del Pacífico, evocando la memoria de los ancestros y el espíritu de su gente. Sus composiciones resaltan la fortaleza, la resiliencia y la voz de las mujeres en la cultura y la historia. La música de D´Luz es un canto a la unidad, al respeto por la tradición y a la importancia de los lazos familiares. Su propuesta musical busca inspirar, transformar y crear conciencia sobre la diversidad y riqueza del patrimonio sonoro colombiano. D´Luz se proyecta como una embajadora de la música afrocolombiana, conectando generaciones y llevando su mensaje a escenarios nacionales e internacionales. Con cada nota y cada verso, reafirma que la tradición no es estática, sino que vive y evoluciona en nuevas formas de expresión."/>
        <s v="Arista plástica, me especializo en ilustración en acuarela y retratos a lápiz "/>
        <s v="Formación en literatura, artes plásticas, música y baile para población con capacidades especiales ra población con capacidades especiales "/>
        <s v="Danza: folclor, ritmos de salon"/>
        <s v="Grupos de danza de aAdultos y Adultos mayores"/>
        <s v="Artística "/>
        <s v="Telecentro, en bibliotecas, información y tecnologías "/>
        <s v="Danza Folclórica "/>
        <s v="DJ tornamesista - colección vinilero - Productor y DJ scratcher profesional con más de 20 años de experiencia en la escena,  línea musical salsa , Rap , Hip Hop Funk , jazz melodías de composición  DJ actualmente Activo "/>
        <s v="Es una propuesta artística que involucra la fotografía y el performance musical con yoga y meditacion"/>
        <s v="BAILADORA"/>
        <s v="Grupo de danzas "/>
        <s v="Fonomimica y parodias, monólogos."/>
        <s v="Clases en movimiento Dancistico dirigido a Mujeres"/>
        <s v="Formación de niñas y  jóvenes en el arte del Belly dance."/>
        <s v="Cantora"/>
        <s v="Mi práctica artística se sitúa en la intersección entre el audiovisual, la literatura y la investigación social. Trabajo principalmente en el campo del documental de creación, donde utilizo la cámara no solo como herramienta de registro, sino como un medio para explorar las texturas humanas, los silencios del territorio y las narrativas que habitan en los márgenes.  Desde la antropología, profundizo en los procesos culturales, simbólicos y afectivos de las comunidades con las que trabajo, y desde la literatura aporto una mirada sensible, reflexiva y poética que complementa la imagen con la palabra. Mis temas recurrentes son la memoria, la identidad, los derechos humanos, la paz y la relación con la naturaleza.  Mi práctica no se limita al resultado artístico, sino que se interesa por el proceso, el diálogo con las personas, la formación y la construcción colectiva de sentido. Creo en el arte como forma de tejido social y de pensamiento situado."/>
        <s v="Soy cantante de la música de antaño , ranchera,bolero, tango, con pistas"/>
        <s v="Instaladora escultórica "/>
        <s v="Pintura al oleo, tiza pastel. Acuarela"/>
        <s v="Gestión cultural, Artes visuales, video arte, fotografía experimental, dibujo, acuarela"/>
        <s v="Fotografía "/>
        <s v="Música y danzas "/>
        <s v="Mi práctica artística se basa en el amor profundo por el papel, las letras y el color como medios de transformación. A través de técnicas como la pintura decorativa, el mixed media y el macramé, creo piezas que conectan lo artesanal con lo emocional. Mi enfoque combina la exploración de materiales con la expresión personal, generando experiencias visuales y táctiles. Además, soy docente en Comfenalco Antioquia, donde comparto mi conocimiento y pasión por el arte, y soy la mente creativa detrás de mi marca personal, Laura Duque, desde donde impulso proyectos que fusionan arte, diseño y formación."/>
        <s v="mi enfoque es transversal desde la psicoterapia a través de herramientas artísticas como el movimiento y la escritura"/>
        <s v="Travesía es grupo de bailes cantados que se dedica a la expresión viva del bullerengue, un ritmo tradicional que se niega a desaparecer y que gracias a agrupaciones como esta, sigue retumbando en los corazones de quienes escuchan los cueros sonar, una tradición que combina el baile, el canto y el toque de tambores en un ritmo vibrante y ancestral. A través de puestas en escena creativas, Travesía incorpora elementos teatrales que enriquecen la narrativa y la emoción del espectáculo, manteniendo siempre el pulso y la esencia del bullerengue como hilo conductor. Esta práctica artística no solo es un espacio para la danza y la música, sino también un vehículo para preservar y compartir la cultura y las historias de nuestra comunidad."/>
        <s v="Soy una artista emergente, que lucha día a día por qué todos puedan conocer mi voz, tengo canciones propias y también covers, mi propósito con esto es llegar al corazón de todas la persona de Colombia."/>
        <s v="DANZA DE LABOREO &quot; LA SIEMBRA&quot;  CONSISTE  EN LA REPRESENTACION POR MEDIO DE LA DANZA, PREPARACION DEL TERRENO, SIEMBRA,CULTIVO Y RECOLECCION DEL MAIZ.        E EN LA REPRESENTACION POR  MEDIO DE LA DANZA :PREPARACION DEL TERRENO ,SIEMBRA, CULTIVO Y RECOLECCIÓN "/>
        <s v="Práctica artística y cultural: Casa Arte y Patrimonio – Formación en arte y restauración patrimonial con infancia del Barrio Antioquia La práctica artística y cultural liderada por la Corporación Fusión Cultural Colombia se desarrolla en el Barrio Antioquia de Medellín, a través del proyecto Casa Arte y Patrimonio, un espacio comunitario que cada fin de semana se transforma en la Casa Taller, donde se llevan a cabo procesos de formación artística y restauración patrimonial con niños y niñas entre los 7 y 12 años.  Este proceso integra las artes plásticas (dibujo, pintura, manualidades) con la restauración de objetos significativos del barrio, conectando a la nueva generación con la historia y el patrimonio local. Los niños se forman como artistas y cuidadores del territorio, aprendiendo técnicas de restauración mientras fortalecen su identidad, sentido de pertenencia y competencias ciudadanas. Además, se incorpora el bilingüismo como herramienta educativa y creativa.  La práctica articula el aprendizaje con la acción: lo que se crea y restaura en la Casa Taller se exhibe en la Casa Arte y Patrimonio, que funciona como rincón de memoria viva y museo comunitario. Este enfoque pedagógico y cultural convierte a los niños en protagonistas activos del cuidado de su patrimonio, reconociendo el valor simbólico de los objetos, las historias y los saberes del barrio.  Esta experiencia ha logrado consolidar un proceso preventivo, educativo y transformador, en el que el arte se convierte en puente entre generaciones y en motor de cambio social desde lo local."/>
        <s v="DaniiDance es un artista del movimiento que ha dedicado su vida a la danza. Con una técnica impecable y una pasión contagiosa, ha cautivado a audiencias en donde se presenta, comenzó su formación en danza a una edad temprana, estudiando en instituciónes y escuelas de danza de la ciudad. Ha trabajado con compañías de danza de renombre. Se caracteriza por su dominio de la danza oriental, folclor colombiano, y ritmos populares. Su técnica es impecable y su expresión artística es profunda y emotiva. Daniel es conocido por su disciplina y dedicación a su arte. Su pasión por la danza es contagiosa y su compromiso con la excelencia es inspirador. Dani trabaja en pro de la comunidad de la danza, inspirando a jóvenes bailarines y promoviendo la apreciación de la danza en general."/>
        <s v="Proyecto de música  fusion del pacifico con música urbana"/>
        <s v="Danzas folclórica "/>
        <s v="Vocalista, interpretó canciones de pop, rock y baladas en español y en inglés "/>
        <s v="Cantar en grupo e individual"/>
        <s v="Formación de públicos, experiencias culturales "/>
        <s v="Cantor solista, animador "/>
        <s v="Artistas cantante  solista con pista interpretando clásicos de la musical tropical,viejoteca,parranda,boleros,tango ,serenata ."/>
        <s v="Cantante "/>
        <s v="Creación de velas en gel artesanales "/>
        <s v="Cantante solista con corista y/o pistas musicales "/>
        <s v="Artes escénicas "/>
        <s v="Creación de melodías a partir de una letra, creando una expresión musical"/>
        <s v="Nuestra práctica gira en torno al collage como herramienta de creación, exploración y crítica. A través del recorte, la recomposición y la intervención de imágenes, exploramos nuevas formas de narrar, imaginar y cuestionar lo que nos rodea. El club funciona como un espacio abierto para experimentar con materiales análogos, fomentar la expresión personal y colectiva, y reflexionar sobre temas sociales, culturales y emocionales desde lo visual. No solo vemos el collage como una técnica, sino como una forma de pensamiento fragmentario que permite recombinar lo existente para decir algo nuevo."/>
        <s v="Me enfoco en bordado y pintura"/>
        <s v="Podcast con una visión Cuir general de habitar y revender el mundo"/>
        <s v="Pintura, ilustración y dibujos "/>
        <s v="Danza urbana "/>
        <s v="Emprendimiento de artesanías manuales como crochet, pintura y porcelanicron "/>
        <s v="Soy un artista plástico en constante búsqueda en una práctica que oscila entre lo gráfico y lo escultórico, explorando la relación entre lo natural y lo urbano. Mi obra se ve influenciada por una vida dividida entre contextos rurales y urbanos, esto me ha permitido observar y contrastar las diferentes dinámicas que involucran ambos mundos. Basando mi enfoque en la fauna endémica del territorio, busco rescatar la belleza y el lugar inherente de los seres que lo habitan. A través de diversas técnicas, Garabat* es el alias artístico que da identidad a esta exploración en pos de fascinar, asombrar y despertar una conexión más consciente con el entorno natural en el espectador. Mi obra hace alusión al flujo de ideas creativas y a la necesidad de darlas a conocer, evidenciando un arte no solo representativo, sino también crítico, que confronte al espectador sobre la coexistencia entre lo urbano y lo rural. Mi proyecto es, en esencia, una invitación a reconectarse con lo natural desde la admiración, la reflexión y el respeto por aquello que a menudo pasa desapercibido. "/>
        <s v="Somos un espacio de arte emergente para artistas emergentes, con una posición antirracista, inclusiva, política y diversa, donde nuestro objetivo es contactar con espacio culturales para lograr llevar exposiciones físicas a cabo y así dar mayor visibilidad al trabajo de los artistas emergentes de la ciudad, contamos también con una revista anual, podcast y blog virtual "/>
        <s v="Somos creadores de Teatro con personas Recreativos y culturales"/>
        <s v="Somos un grupo cultural de teatro y recreación activa además somos animadores de eventos "/>
        <s v="Música interpretación de instrumentos musicales "/>
        <s v="Experiencias y creaciones, integraciones para grupos y comunidades, carruseles comparsas,, kalle kultura y la kultura a la kalle, eskuchaderos poplurales, rekoxina sin afán, muros hablantes, información local,, foros polietikos, ferias, festivales, campamentos, lunadas, feria de las flores y el maiz, festival del cacao. Pluriversidad lúdica aprendemos jugando y disfrutamos haciendolo, recorridos que caminan nuestra memoria viva"/>
        <s v="Artes escénicas, audiovisual, formación"/>
        <s v="Nuestra práctica artística se centra en el uso de la música como herramienta de transformación social y cultural en la comunidad de Bello Oriente. A través de este programa, buscamos fortalecer la identidad cultural, promover la participación comunitaria y ofrecer alternativas creativas a niños, niñas, jóvenes y adultos del sector.  El enfoque del programa combina la formación técnica y artística con un fuerte componente pedagógico y comunitario. Ofrecemos clases de instrumentos (como guitarra, percusión, piano y canto), talleres de apreciación musical y ensambles colectivos, promoviendo el trabajo en equipo, la disciplina, la creatividad y el respeto por la diversidad.  Además, realizamos presentaciones comunitarias, encuentros culturales y actividades pedagógicas en el territorio, lo que permite que la comunidad se apropie del proceso, valore su cultura y fortalezca sus vínculos a través del arte.  Este programa no solo enseña música, sino que cultiva sueños, impulsa talentos locales y abre espacios de esperanza y expresión en un contexto que lo necesita."/>
        <s v="Nnn"/>
        <s v="Nuestra práctica artística se enfoca en el desarrollo de un programa de danzas dirigido principalmente a adultos mayores, con el propósito de fortalecer su bienestar físico, emocional y social a través del arte y la cultura.  Este programa reconoce la danza como una forma de expresión, memoria y conexión intergeneracional, donde los participantes no solo aprenden coreografías y técnicas de baile, sino que también rescatan tradiciones culturales, ritmos populares y saberes ancestrales propios de su historia de vida.  Las sesiones incluyen ejercicios de movilidad corporal adaptados, dinámicas de integración, trabajo en grupo y montajes escénicos que estimulan la autoestima, la creatividad y la alegría de vivir. Además, promovemos espacios de encuentro comunitario donde los adultos mayores comparten sus experiencias y fortalecen su sentido de pertenencia y dignidad.  Este programa no solo es una práctica artística, sino también un acto de reconocimiento, cuidado y celebración de la vida de nuestros adultos mayores, quienes con cada paso de baile transmiten su legado y enriquecen el tejido cultural de nuestra comunidad."/>
        <s v="Escribir historias de Medellin, fantasiosas o reales, basadas en historias reales "/>
        <s v="Balie"/>
        <s v="Somos una agrupación musical de 15 músicos que interpretamos diversos géneros tropicales ideal para toda ocasión y eventos."/>
        <s v="somos un trío musical que interpreta gran variedad de generos segun , evento, contexto, ocasión..."/>
        <s v="DJ"/>
        <s v="Artista Urbano"/>
        <s v="Galería de Arte Urbano"/>
        <s v="Este investigador cultural ha tomado la rica herencia del Caribe colombiano y la ha puesto a dialogar con los ritmos que vibran en las calles: desde la fuerza de los sonidos afroamericanos y afroantillanos, hasta la energía de la música urbana y las texturas contemporáneas.  El resultado es una explosión sonora que te invita a sentir el sabor de nuestra Costa Atlántica con una visión totalmente nueva. Imagina la cadencia del bullerengue abrazándose al beat del hip-hop, o la melancolía de una gaita encontrándose con la sofisticación del jazz. ¡Daniel Merlano está creando un nuevo lenguaje musical a partir de nuestras raíces!"/>
        <s v="Proyecto de rock en español "/>
        <s v="Video podcast y realización audiovisual"/>
        <s v="FORMACION-PROYECCION-INVESTIGACION-CIRCULACION-GESTION"/>
        <s v="Procesos de formación para bailarines de danza urbana "/>
        <s v="Animación Stop Motion, CutOut y 3D, Artista digital enfocado en la WEB y videojuegos"/>
        <s v="Show musical con un mensaje positivo de paz,amor y libertad con excelente música."/>
        <s v="Gastronomía desde una mirada de los saberes ancestrales-tradicionales-artesanales-aprovechamiento"/>
        <s v="Danza folclórica con adultas mayores"/>
        <s v="Gestión cultural y artistica. Artes plásticas de producción y formación"/>
      </sharedItems>
    </cacheField>
    <cacheField name="Disciplina" numFmtId="0">
      <sharedItems count="132">
        <s v="Música"/>
        <s v="Danza"/>
        <s v="Teatro"/>
        <s v="Teatro, Danza, Performance"/>
        <s v="JAC"/>
        <s v="Gestor cultural"/>
        <s v="Pintura, Fotografía, Graffiti"/>
        <s v="Pintura, Estrictura y Literatura, Fotografía, Graffiti, Arte Sonoro"/>
        <s v="Pintura, Graffiti, Tatuaje,  estampación "/>
        <s v="Pintura, Artesanía"/>
        <s v="Teatro, Danza, Clown, Música, Pintura, Escultura, Artesanía, Audiovisual, Estrictura y Literatura, Fotografía, Performance, Instalación, Graffiti, Circo, Cuentería, Diseño, arquitectura y gestión cultural "/>
        <s v="Teatro, Danza, Música, Pintura, Artesanía, Audiovisual, Estrictura y Literatura, Performance, Circo, Cuentería"/>
        <s v="Teatro, Danza"/>
        <s v="Cuentería"/>
        <s v="Música, Cuentería"/>
        <s v="DJ"/>
        <s v="Teatro, Danza, Audiovisual, Estrictura y Literatura, Circo"/>
        <s v="Danza, Música, Pintura"/>
        <s v="Teatro, Clown, Performance, Circo, Cuentería"/>
        <s v="Estrictura y Literatura"/>
        <s v="Pintura, Audiovisual, Fotografía, Instalación, Arte como pedadogi6"/>
        <s v="Instalación"/>
        <s v="Música, banda de marcha"/>
        <s v="Teatro, Danza, Música, Pintura, Audiovisual, Performance, Instalación"/>
        <s v="Teatro, Clown, Instalación"/>
        <s v="Teatro, Danza, Clown, Instalación"/>
        <s v="Danza, Música"/>
        <s v="Pintura, Escultura, Artesanía"/>
        <s v="Pintura"/>
        <s v="Danza, Música, Performance"/>
        <s v="Danza, Audiovisual"/>
        <s v="Música, Fotografía, Graffiti, Cultura Barrista"/>
        <s v="Teatro, Música, Estrictura y Literatura"/>
        <s v="Danza, Música, Estrictura y Literatura"/>
        <s v="Servicio social"/>
        <s v="Teatro, Danza, Cuentería"/>
        <s v="Gestión cultural, xxxxxx"/>
        <s v="Música, Pintura, Audiovisual, Escritura y Literatura, Graffiti, Gestión cultural"/>
        <s v="Danza, Música, Performance, Gestión cultural"/>
        <s v="Música, Audiovisual/cine, Escritura y Literatura, Fotografía"/>
        <s v="Teatro, Audiovisual/cine, Fotografía"/>
        <s v="Teatro, Música, Pintura, Escultura, Artesanía, Audiovisual/cine, Escritura y Literatura, Fotografía, Performance, Graffiti/Muralismo, Gestión cultural, Comunicaciones, Memoria y patrimonio"/>
        <s v="Circo"/>
        <s v="Audiovisual/cine, Fotografía, Comunicaciones, Memoria y patrimonio"/>
        <s v="Escritura y Literatura, Gestión cultural, Memoria y patrimonio"/>
        <s v="Danza, Música, Pintura, Artesanía, Escritura y Literatura"/>
        <s v="Teatro, Música, Pintura, Escritura y Literatura, Fotografía, Performance, Graffiti/Muralismo, Cuentería, Gestión cultural, Comunicaciones, Memoria y patrimonio"/>
        <s v="Teatro, Gestión cultural, Comunicaciones"/>
        <s v="Memoria y patrimonio"/>
        <s v="Teatro, Danza, Escritura y Literatura, Performance, Circo, Gestión cultural, Memoria y patrimonio"/>
        <s v="Música, Escritura y Literatura"/>
        <s v="Música, Performance"/>
        <s v="Audiovisual/cine, Fotografía, Comunicaciones"/>
        <s v="Danza, Música, Pintura, Audiovisual/cine, Escritura y Literatura, Fotografía, Graffiti/Muralismo, Gestión cultural, Comunicaciones, Memoria y patrimonio"/>
        <s v="Gestión cultural, Memoria y patrimonio"/>
        <s v="Fotografía, Memoria y patrimonio"/>
        <s v="Danza, Performance, Gestión cultural"/>
        <s v="Gestión cultural"/>
        <s v="Música, Comunicaciones"/>
        <s v="Artesanía, Gestión cultural"/>
        <s v="Teatro, Danza, Música"/>
        <s v="Audiovisual/cine, Comunicaciones"/>
        <s v="Música, Audiovisual/cine"/>
        <s v="Danza, Audiovisual/cine, Performance, Instalación, Gestión cultural, Comunicaciones"/>
        <s v="Teatro, Danza, Cuentería, Gestión cultural, Memoria y patrimonio"/>
        <s v="Teatro, Clown, Artesanía, Circo, Gestión cultural"/>
        <s v="Música, Gestión cultural"/>
        <s v="Danza, Escultura"/>
        <s v="Danza, Música, Pintura, Graffiti/Muralismo, Gestión cultural, Memoria y patrimonio"/>
        <s v="Pintura, Escultura, Fotografía, Graffiti/Muralismo, Memoria y patrimonio"/>
        <s v="Música, Pintura, Escritura y Literatura"/>
        <s v="Teatro, Danza, Clown, Performance, Instalación, Gestión cultural"/>
        <s v="Pintura, Escultura, Audiovisual/cine, Fotografía, Instalación, Gestión cultural, Memoria y patrimonio"/>
        <s v="Pintura, Escultura, Artesanía, Audiovisual/cine, Fotografía, Performance, Instalación, Comunicaciones, Memoria y patrimonio"/>
        <s v="Teatro, Artesanía, Fotografía, Gestión cultural"/>
        <s v="Escritura y Literatura"/>
        <s v="Música, Audiovisual/cine, Fotografía, Gestión cultural, Comunicaciones, Memoria y patrimonio"/>
        <s v="Música, Pintura, Escultura, Audiovisual/cine, Escritura y Literatura, Fotografía, Instalación, Graffiti/Muralismo, Gestión cultural, Comunicaciones, Memoria y patrimonio"/>
        <s v="Audiovisual/cine, Fotografía, Gestión cultural, Comunicaciones, Memoria y patrimonio"/>
        <s v="Comunicaciones"/>
        <s v="Artesanía"/>
        <s v="Artesanía, Fotografía, Memoria y patrimonio"/>
        <s v="Danza, Pintura, Artesanía"/>
        <s v="Teatro, Danza, Música, Pintura, Escultura, Artesanía, Fotografía"/>
        <s v="Teatro, Pintura, Escultura, Artesanía, Escritura y Literatura, Gestión cultural, Memoria y patrimonio"/>
        <s v="Teatro, Danza, Música, Gestión cultural, Memoria y patrimonio"/>
        <s v="Audiovisual/cine, Escritura y Literatura, Fotografía"/>
        <s v="Teatro, Danza, Música, Gestión cultural"/>
        <s v="Escritura y Literatura, Cuentería, Memoria y patrimonio"/>
        <s v="Danza, Música, Pintura, Escritura y Literatura, Fotografía, Graffiti/Muralismo"/>
        <s v="Música, Audiovisual/cine, Escritura y Literatura, Fotografía, Gestión cultural, Comunicaciones, Memoria y patrimonio"/>
        <s v="Música, Audiovisual/cine, Gestión cultural"/>
        <s v="Pintura, Escultura, Audiovisual/cine, Gestión cultural, Comunicaciones, Memoria y patrimonio"/>
        <s v="Teatro, Artesanía, Gestión cultural, Comunicaciones, Memoria y patrimonio"/>
        <s v="Danza, Gestión cultural"/>
        <s v="Danza, Artesanía"/>
        <s v="Teatro, Danza, Clown, Música, Pintura, Artesanía, Fotografía, Performance, Circo, Gestión cultural, Memoria y patrimonio"/>
        <s v="Teatro, Clown, Circo"/>
        <s v="Escultura, Escritura y Literatura"/>
        <s v="Danza, Música, Artesanía, Escritura y Literatura, Gestión cultural, Comunicaciones, Memoria y patrimonio"/>
        <s v="Teatro, Gestión cultural"/>
        <s v="Audiovisual/cine, Escritura y Literatura, Fotografía, Gestión cultural, Comunicaciones"/>
        <s v="Danza, Música, Gestión cultural"/>
        <s v="Danza, Música, Escritura y Literatura, Fotografía, Performance"/>
        <s v="Teatro, Danza, Música, Cuentería"/>
        <s v="Audiovisual/cine, Escritura y Literatura"/>
        <s v="Fotografía, Performance, Instalación, Comunicaciones, Memoria y patrimonio"/>
        <s v="Pintura, Audiovisual/cine, Fotografía, Graffiti/Muralismo, Gestión cultural"/>
        <s v="Fotografía"/>
        <s v="Danza, Escritura y Literatura, Performance, Memoria y patrimonio"/>
        <s v="Teatro, Danza, Música, Memoria y patrimonio"/>
        <s v="Pintura, Gestión cultural, Memoria y patrimonio"/>
        <s v="Audiovisual/cine, Fotografía, Performance, Instalación, Gestión cultural, Comunicaciones, Memoria y patrimonio"/>
        <s v="Teatro, Danza, Música, Audiovisual/cine, Escritura y Literatura, Fotografía, Performance, Memoria y patrimonio"/>
        <s v="Teatro, Música, Audiovisual/cine, Fotografía, Performance, Memoria y patrimonio"/>
        <s v="Pintura, Escultura, Artesanía, Graffiti/Muralismo"/>
        <s v="Pintura, Escultura, Audiovisual/cine, Fotografía, Performance, Instalación, Gestión cultural, Comunicaciones, Memoria y patrimonio"/>
        <s v="Teatro, Performance, Cuentería"/>
        <s v="Teatro, Performance, Circo"/>
        <s v="Teatro, Clown, Pintura, Escultura, Artesanía, Audiovisual/cine, Escritura y Literatura, Fotografía, Performance, Instalación, Graffiti/Muralismo, Cuentería, Gestión cultural, Comunicaciones, Memoria y patrimonio"/>
        <s v="Teatro, Danza, Audiovisual/cine"/>
        <s v="Teatro, Danza, Música, Pintura, Artesanía"/>
        <s v="Danza, Gestión cultural, Memoria y patrimonio"/>
        <s v="Escritura y Literatura, Cuentería, Comunicaciones, Memoria y patrimonio"/>
        <s v="Graffiti/Muralismo"/>
        <s v="Pintura, Artesanía, Graffiti/Muralismo, Gestión cultural"/>
        <s v="Teatro, Música, Artesanía, Audiovisual/cine, Escritura y Literatura, Fotografía, Gestión cultural, Comunicaciones"/>
        <s v="Música, Audiovisual/cine, Escritura y Literatura"/>
        <s v="Audiovisual/cine, Escritura y Literatura, Fotografía, Comunicaciones"/>
        <s v="Teatro, Danza, Música, Gestión cultural, Comunicaciones, Memoria y patrimonio"/>
        <s v="Gestión cultural, Comunicaciones, Memoria y patrimonio"/>
        <s v="No reporta"/>
      </sharedItems>
    </cacheField>
    <cacheField name="Formato actividad" numFmtId="0">
      <sharedItems count="6">
        <s v="Gran formato (A partir de 150 asistentes, requerimientos posibles: auditorios o teatros, consolas de sonido y entre otros)"/>
        <s v="Mediano formato (entre 50 y 150 asistentes, requerimientos posibles: salón, auditorio o zonas externas, silleteria, cabinas de sonido)"/>
        <s v="Pequeño formato (entre 10 y 50 asistentes, requerimientos posibles: salón o espacio adaptable, sillas, micrófono, parlantes, video beam)"/>
        <s v="Otros"/>
        <s v="Ninguno"/>
        <s v="No reporta"/>
      </sharedItems>
    </cacheField>
    <cacheField name="Redes Sociales" numFmtId="0">
      <sharedItems count="251" longText="1">
        <s v="https://www.instagram.com/akacondororiginal/?utm_source=ig_web_button_share_sheet"/>
        <s v="https://www.facebook.com/share/1XaG3Gtvy4/"/>
        <s v="casamuseomanzanillo@gmail.com"/>
        <s v="https://web.facebook.com/natalia.ramirez.31,https://www.instagram.com/natyramirez0383/   "/>
        <s v="https://www.facebook.com/share/15LqiquPHd/"/>
        <s v="https://www.facebook.com/"/>
        <s v="https://www.facebook.com/?locale=es_LA"/>
        <s v="instagram.com/chechodiazf/"/>
        <s v="https://www.instagram.com/_riz0z_?igsh=MWsyMzZ5NjVhazlqeg=="/>
        <s v="https://www.instagram.com/niloxvilla"/>
        <s v="https://www.instagram.com/street.dance.2013?utm_source=qr&amp;igsh=aHI1c3p3NDNqNGJi"/>
        <s v="https://www.instagram.com/artenoragonzalez?igsh=MWxvbDZybjI2ajMwcQ=="/>
        <s v="https://www.instagram.com/atelier.4_/"/>
        <s v="https://www.instagram.com/lizziesviolin"/>
        <s v="www.instagram.com/stevefrancog - www.tiktok.com/@jeffryfranco_"/>
        <s v="https://www.instagram.com/abracadabramedellin?utm_source=qr&amp;igsh=bG1vZHJkZmhrMG9p"/>
        <s v="https://www.evaunt.me/vF1TO6/ELKINMAURICIOPOSADABARRIENTOS"/>
        <s v="https://www.tiktok.com/@ritmoymelodia instagram: carmenbongo_salsabrava"/>
        <s v="atom.bio/yanixcanta"/>
        <s v="atom.bio/maurocaligula                              xn--mauro-calgula-4ib.my.canva.site "/>
        <s v="https://www.instagram.com/davidosunamusic?igsh=eXVmcWk5aXE3Z2lv"/>
        <s v="https://web.facebook.com/lexxa.dugarte"/>
        <s v="https://www.facebook.com/share/19Ao2yH67g/"/>
        <s v="https://www.instagram.com/mateoloaiza08/"/>
        <s v="https://www.facebook.com/share/19K8JAFGKq/"/>
        <s v="https://www.instagram.com/reaccionvertical?igsh=emdvZnltYjdqZ29z"/>
        <s v="https://www.facebook.com/share/1AYjjP2Ryq/"/>
        <s v="https://www.instagram.com/arte13.circo?igsh=Y3BvNGhnaWRjZnFy"/>
        <s v="https://linktr.ee/conjugarstorytelling"/>
        <s v="no/hay"/>
        <s v="@vrios.arteyproyectos"/>
        <s v="https://www.instagram.com/serigraficasfemmed?igsh=ZHVqN3I1cmNwc2t1&amp;utm_source=qr"/>
        <s v="https://www.facebook.com/banda.pradobrasilia"/>
        <s v="https://www.instagram.com/elsonardelostambores?igsh=ZGVlZ3h2anV6eHds      https://www.tiktok.com/@el.sonar.de.los.ta?_t=ZS-8wxOFtRZPD6&amp;_r=1    https://www.facebook.com/share/1KSDyvWcmU/ "/>
        <s v="https://kwai-video.com/u/@AngelicaLaVoz/IeyC85rK"/>
        <s v="https://www.instagram.com/rugido_urbano/)"/>
        <s v="fantasticosparranderos2014@gmail.com"/>
        <s v="https://www.facebook.com/alcides.zamarratabares"/>
        <s v="@ricaurte.saldarri"/>
        <s v="https://www.facebook.com/telecorpis.comuna?mibextid=x2JhwOrWc1zPr7jJ"/>
        <s v=" direcciongeneral@casaarte.com.co"/>
        <s v="esnedarte@yahoo.es"/>
        <s v="pretamos.altavista@bibliomed.gov.co"/>
        <s v="gfmve3009@gmail.com"/>
        <s v="https://altavistacorporacion.org/   https://www.facebook.com/Altavistacorpo?locale=es_LA"/>
        <s v="https://www.instagram.com/dylabossy?igsh=Mjhxa2c3dWx4bHEx"/>
        <s v="https://www.instagram.com/corosanjuanbautista86?igsh=a2VxazJhc3o5c3d5"/>
        <s v="https://www.instagram.com/melahiana?igsh=MTZ1Y2Vnemg2OXlsaQ=="/>
        <s v="https://www.facebook.com/share/1A7QTrT242/"/>
        <s v="https://www.instagram.com/arianneguerra?igsh=MWF5MDNhYTl2bGxhaA%3D%3D&amp;utm_source=qr"/>
        <s v="festiporro.com"/>
        <s v="chepehelados@hotmail.com"/>
        <s v="https://www.instagram.com/_dannel10/"/>
        <s v="https://www.youtube.com/@JakeRandallMusic  https://www.instagram.com/soyrandall/ https://www.tiktok.com/@soyrandall https://www.facebook.com/jakerandallmusica/"/>
        <s v="https://www.instagram.com/just_dance_studio_mde?igsh=MWE1N25xbmdranZjZA%3D%3D&amp;utm_source=qr"/>
        <s v="https://www.facebook.com/share/1HnyTQ81A1/,https://www.instagram.com/vampysh86?igsh=cGgwYWdidWhnbHRp,https://www.tiktok.com/@giovannyalexander90?_t=ZS-8wyGRRcmFyC&amp;_r=https://www.tiktok.com/@giovannyalexander90?_t=ZS-8wyGUsyEbxZ&amp;_r=1https://www.facebook.com/share/1Ae4kTSgqo/"/>
        <s v="https://www.facebook.com/share/1FnsmDZHG2/?mibextid=wwXIfr"/>
        <s v="https://www.tiktok.com/@thebigbossdance?_t=ZS-8wydzLzvKde&amp;_r=1.      https://www.facebook.com/share/p/1BTngxtcNv/     "/>
        <s v="https://www.instagram.com/atipicalsunset?igsh=MTZlb2YydnZsdm5hYw=="/>
        <s v="https://www.instagram.com/aguacerorap?igsh=NWg3OXZ0Z3I0YXp4.    https://www.facebook.com/share/18uQYWdptN/.    https://youtube.com/@aguaceroofficial?si=EmkQ3V1Eh5K4gkxc "/>
        <s v="https://www.instagram.com/lisseth_rincones?igsh=MXd5dHc3ZGowbWIwcQ=="/>
        <s v="https://www.facebook.com/Transformandoconpazion/"/>
        <s v="https://www.instagram.com/sikurissantaelena?igsh=MW5lcDI0aHN2cTVmdQ==       /    https://www.facebook.com/share/1Ds3Z7jTvu/"/>
        <s v="www.recreando.com.co"/>
        <s v="https://www.facebook.com/share/1C4emLSMod/"/>
        <s v="lasdaliasdela13@gmail.com"/>
        <s v="isabeltorres1946@gmail.com"/>
        <s v="ninguna"/>
        <s v="JAC Monteverde"/>
        <s v="Facebook instagram twitter"/>
        <s v="https://www.instagram.com/moniika_dance?igsh=c2JqNHF3OWdhMGZi"/>
        <s v="Página web www.neronarkano.com y ahí están todas mis redes"/>
        <s v="https://www.facebook.com/share/16YJucsWdh/ facebook. https://www.instagram.com/tamario.c13director?igsh=MXR3ZmloOHJjMzgxbQ== Instagram   https://www.tiktok.com/@tamarioc13?_t=ZS-8wznGySI3z6&amp;_r=1 tik tok  https://x.com/TamarioC13?t=iXHxLRqr_nShcfE8CuOdVg&amp;s=09 Twitter ( x ) "/>
        <s v="Si Instagram, Facebook "/>
        <s v="REDES SOCIALES  Spotify https://open.spotify.com/intl-es/artist/3kQuplMglTZwmtUNdVpHfQ?si=6fxY2pwGQ7yFxcDSJdSFKQ  Instagram https://www.instagram.com/juniorquintheblackbeast?igsh=cmNnY2twbHIyN3M3  Facebook https://www.facebook.com/profile.php?id=61563663224631  YouTube https://youtube.com/@juniorquintbb?si=vkmYhCXqIq3BVqqm  Tiktok https://www.tiktok.com/@juniorquintbb   Vídeo en vivo. https://www.youtube.com/watch?v=u3PKqxA7MS0  "/>
        <s v="YOUTUBE   Amenizamos Super Fantasías Infantiles"/>
        <s v="https://www.instagram.com/monoek_oficial?igsh=NjU5YWY5bmEyeHo="/>
        <s v="https://www.instagram.com/ojitos_de_alejo?igsh=ZmxxbG9ha2piaHRt  y también el portafolio https://flickr.com/photos/202214368@N05"/>
        <s v="N g nueva generacion"/>
        <s v="https://www.instagram.com/d.brave22?igsh=MWkzeHR6N2xzMG9qcg%3D%3D&amp;utm_source=qr"/>
        <s v="@betambientetours"/>
        <s v="Ninguna "/>
        <s v="Facebook "/>
        <s v="@cacaotrovador, @losfabioritoscarrielycacao"/>
        <s v="https://www.instagram.com/sondela13orquesta?igsh=MTJkcTc4dzhleG93bA%3D%3D&amp;utm_source=qr"/>
        <s v="@magazinedistrito13"/>
        <s v="https://www.instagram.com/dianadanzas_?igsh=ZGV0YThibXU2Z2Vl"/>
        <s v="si"/>
        <s v="https://www.instagram.com/stories/andresmoralesoficial /3592682660222944867?utm_source=ig_story_item_sh are&amp;igsh=MXhobDF6b3Z3bGxpcQ==     https://youtube.com/@andresmoralesoficial?feature=shared        https://www.facebook.com/share/12HPhpBVx2f/"/>
        <s v="https://www.facebook.com/profile.php?id=100063126854246"/>
        <s v="https://www.instagram.com/corpsuenosdevida?igsh=MWZjcDRybXZzYmJybQ=="/>
        <s v="Gnomokamarada "/>
        <s v="Facebook: Carnaval de Montañas | Instagram: @cdmcarnaval | TikTok: cdmcarnaval | YouTube | Carnaval de Montañas"/>
        <s v="https://www.instagram.com/elnegro8225?igsh=aGh3Y24yYXY4M3Iz"/>
        <s v="@larevoluciondelvallenato"/>
        <s v="https://www.facebook.com/lina.graciano.9?mibextid=ZbWKwL"/>
        <s v="https://www.instagram.com/johan_salas?igsh=cTIzMWtqYnRsYzFy"/>
        <s v="https://www.facebook.com/losrubialesdecolombia?locale=es_LA, https://www.instagram.com/losrubialesdecolombia/, https://www.youtube.com/@losrubialesdecolombia1260"/>
        <s v="Si todos "/>
        <s v="www.Cpa15Guayabal.com Cpa15Guayabal, Alianza cpa15    "/>
        <s v="@casakolacho"/>
        <s v="@distritocandelariamed"/>
        <s v="Danger sky _ (En todas las plataformas )"/>
        <s v="Facebook, Instagram, TikTok."/>
        <s v="https://www.instagram.com/andrupalaciosgram?igsh=YWxkM2VuY2Q3dmE5"/>
        <s v="@clarisadancer  en todas las redes sociales "/>
        <s v="Facebook: Las indianaas"/>
        <s v="https://linkr.bio/TomasSanchez?fbclid=PAQ0xDSwK2ggVleHRuA2FlbQIxMAABp_i7XrXXqdXPU9jCIuqnYBa2LuCPwoBl-voPjm47WhbcqDU1RCK_YhKrJRcr_aem_iJ53manWY-ChcmXlhmWK1Q - https://www.instagram.com/tomasanchez__music?igsh=MWQwZmx5NXVjaDM0OA%3D%3D&amp;utm_source=qr"/>
        <s v="Facebook y Instagram: Corporación Amorarte."/>
        <s v="NA"/>
        <s v="Instagram.HSNNY_MUSIC12.Face boock.Slba Doris Vélez Castañeda."/>
        <s v="https://www.instagram.com/united_force_01?igsh=a2FvZ3R3Zms1YmQ0"/>
        <s v="https://www.facebook.com/festicinedela13"/>
        <s v="https://www.facebook.com/share/1BwzC8xnxX/"/>
        <s v="https://www.instagram.com/academia.dancecrew?igsh=azZiN3YzMXhzczE0 https://www.tiktok.com/@dancecrew.crossover?_t=ZS-8x8BsCBIHg1&amp;_r=1 https://www.facebook.com/share/15nVTEyS8d/"/>
        <s v="instagram: edwin-mimo"/>
        <s v="https://www.instagram.com/davidgaleano_?igsh=ejNsaDh5Zno4cXAy&amp;utm_source=qr"/>
        <s v="https://www.instagram.com/julietmayarts/"/>
        <s v="@polichinelateatro @teatropolichinela"/>
        <s v="https://www.facebook.com/share/1DeAzh4wMv/?mibextid=wwXIfr"/>
        <s v="NO"/>
        <s v="https://www.instagram.com/daselektors?igsh=ZzJ2dm5yY2l6MTQ3"/>
        <s v="https://www.instagram.com/casakolacho?igsh=MWoyZmdtN3dlZ2Z4dg=="/>
        <s v="Youtube: Nino romatico"/>
        <s v="Instagram : https://www.instagram.com/kimthekeyiam/ Youtube : https://www.youtube.com/channel/UCcWbOeju9rT_0uS8JoJ1ayQ Facebook : https://www.facebook.com/KIMTheKeyIAm Twitter : https://twitter.com/kimthekeyiam TIKTOK : https://www.tiktok.com/@kimthekeyiam"/>
        <s v="Instagram @agrupacion_balance "/>
        <s v="Buscar en las redes murales y arte con amor"/>
        <s v="Instagram: @nadie.completo perfil artístico "/>
        <s v="https://www.instagram.com/estatuashumanasespectaculos?igsh=bTRjaThvNG9wdXFv "/>
        <s v="Instagram "/>
        <s v="@anhylorena"/>
        <s v="Facebook orquesta Edmundo Arias"/>
        <s v="@nnaturalmystic"/>
        <s v="https://www.instagram.com/popularia_cafe/"/>
        <s v="Semillateatro2"/>
        <s v="@olgaluciarioschaparro"/>
        <s v="https://www.youtube.com/@akordemusik                                    https://www.facebook.com/akorde.musik/                "/>
        <s v="https://youtube.com/@walkerardila?si=WHzn4nDiUhaxgL31"/>
        <s v="@imotioncorporacion"/>
        <s v="https://www.facebook.com/ColectivoDesenfoque / https://www.instagram.com/colectivo_desenfoque?igsh=N21namd0cG16cWF2/ https://www.youtube.com/@ColectivoDesenfoque"/>
        <s v="https://www.facebook.com/share/19k8S6womn/?mibextid=wwXIfr"/>
        <s v="@Molekulah en todas las redes sociales."/>
        <s v="https://youtube.com/@polotaborda3826?si=0hgkFxYiyM2h2VAB"/>
        <s v="aura.botanika"/>
        <s v="https://www.instagram.com/sabiamente.psicoterapia?igsh=MWF3ZjlxN2kyMGF6"/>
        <s v="@sandala.art"/>
        <s v="https://www.instagram.com/corporacion.artesas/"/>
        <s v="https://www.instagram.com/redrosefree?igsh=a2E5bm52amh4OGF3"/>
        <s v="@thegroovedancestudio"/>
        <s v="Instagram @elconsultoeiodejula"/>
        <s v="https://www.facebook.com/share/1Cdw6FJRtJ/"/>
        <s v="@lumoralesfilms"/>
        <s v="Redes Instagram.com/teatrotpm X.com/TeatroPopularM Facebook: TPMTeatroPopulardeMedellin:"/>
        <s v="https://www.instagram.com/delaverdemusic?igsh=MTdqNTBzZDN5anhyMw%3D%3D&amp;utm_source=qr"/>
        <s v="https://linktr.ee/shadengomezz?utm_source=linktree_profile_share&amp;ltsid=a58e253b-4073-439e-a9c8-cf16b776b125"/>
        <s v="Sr_fary"/>
        <s v="https://www.facebook.com/share/1Bn4RRjfRk/"/>
        <s v="Sabbath_studio"/>
        <s v="No aplica "/>
        <s v="@renarte19 "/>
        <s v="Instagram: Barcosfloki"/>
        <s v="https://www.instagram.com/arcoiris_danzas?igsh=MXhnbmpvY3VmeDZhaQ=="/>
        <s v="@Artopía"/>
        <s v="ENLACE 1:    Página Web: https://fantasiaargentinatango.com.co/ ENLACE 2:    Blog: https://c1f2a3t.wixsite.com/fantasiaargentina ENLACE 3:    Fantasia Argentina Tango: https://m.facebook.com/FantasiaArgentinaTango/?ref=bookmarks ENLACE 4:    @FantasiaArgentinaTango: https://www.instagram.com/fantasiaargentina/?igshid=1eve5wvl9neid ENLACE 5:    Fantasia Argentina Tango: https://www.youtube.com/user/FANTASIAARGENTINA"/>
        <s v="https://youtube.com/@juandiegoysuconjunto?si=C3k_9Zc-R9DXbKQN"/>
        <s v="https://youtube.com/@grupodedanzascoposdenie ve?si=xS1WQfjKBCuuInMh  https://www.instagram.com/danzascoposdenieve2002?igsh=MTNreWZmMW56Ym13eA==    https://www.facebook.com/share/g/1YZZ3fTeGY/.    https://www.facebook.com/share/15mUWY9Pog/ "/>
        <s v="https://www.instagram.com/elestudiodegarabato/?next=%2F      https://www.youtube.com/@elestudiodegarabato"/>
        <s v="https://youtube.com/@elazabachepopular?si=_YF6RwJz5UhFZaET"/>
        <s v="si https://youtu.be/rMjVIkACUJM   https://www.facebook.com/unitango4?mibextid=ZbWKwL"/>
        <s v="https://www.youtube.com/channel/UCBoCw2VaDd6g3Bbn9hFuO8w"/>
        <s v="En todas las reses como La Yerba Bendita"/>
        <s v="https://www.instagram.com/lapuertarosamedellin/"/>
        <s v="https://www.facebook.com/profile.php?id=100006325576807"/>
        <s v="si facebook, sentidos creativos, corpsem.com"/>
        <s v="@RoyaltyAcademydance"/>
        <s v="https://www.instagram.com/nencatacoa_colectivo/,   https://www.instagram.com/ortizteresapatino?igsh=ZnNrdWN6eGNpcmkw"/>
        <s v="Grupo folclórico danzando@gmaik.com"/>
        <s v="https://www.facebook.com/share/r/1HnHLqN62a/ "/>
        <s v="Ninguno"/>
        <s v="Facebook, Instagram "/>
        <s v="Www.instagram.com/nellydmomentosmagicos, www.facebook.com/magonellyd, www.youtube.com/magonellyd"/>
        <s v="https://www.instagram.com/huerta_escuela0?igsh=ZzNyZXZleGF5Nm1m"/>
        <s v="Facebook, instagram"/>
        <s v="REDES SOCIALES RCC4: BLOG: https://redculturalcomuna4.wordpress.com/acerca-de/ FACEBOOK: https://www.facebook.com/Red-Cultural-Comuna-4-248980198520641/ INSTAGRAM: https://www.instagram.com/redculturalc4?igsh=MWJmeDF6bmcxMTJnYg=="/>
        <s v="Si pero no sé cómo bajarlos "/>
        <s v="Instagram, Facebook, TikTok, Youtube, como @danzagheracacademiadedanza"/>
        <s v="https://www.instagram.com/erikamolina122?igsh=amxjbHRpdnV2ZTI1"/>
        <s v="El flow del bloque academia urbana "/>
        <s v="https://youtube.com/@danzas_edad_de_oro?si=IcMJCg5pDR7oUskq"/>
        <s v="Twitter: @estemimo- Instagram: @este.mimo- Facebook: @estemimo- Tik Tok: @estemimo."/>
        <s v="Willcagluz@gma8l.com"/>
        <s v="www.lacuartaestacion.com - https://www.facebook.com/EmisoraLaCuartaEstacion - https://www.instagram.com/emisoralacuartaestacion- https://www.tiktok.com/@emisoralacuartaes"/>
        <s v="Facebook: facebook.com/share/1AvU1vLKKh Instagram: dilma_mosquera_rodriguez  YouTube: dluzartist "/>
        <s v="https://www.instagram.com/bibi_suarez1?igsh=bzg3ZzVza29qb3lo"/>
        <s v="Facebook- youtube"/>
        <s v="Facebook"/>
        <s v="Si "/>
        <s v="https://www.facebook.com/share/1Dr3fVVVDC/"/>
        <s v="MagentaOsorio IG"/>
        <s v="Instagram, Facebook."/>
        <s v="https://www.instagram.com/nefertary_7?igsh=YzljYTk1ODg3Zg=="/>
        <s v="Instagram, Facebook "/>
        <s v="https://medium.com/@cardenasrojas, https://vimeo.com/cardenasrojas/"/>
        <s v="Facebook instagram "/>
        <s v="Whatsapp"/>
        <s v="Juls.menjura"/>
        <s v="Instagram @afsilva_foto"/>
        <s v="lauraduquedesign "/>
        <s v="Instagram: https://www.instagram.com/travesia.ca/?hl=es Facebook:https://m.facebook.com/100085419750931/  Tiktok: https://www.tiktok.com/@travesia.ca   "/>
        <s v="Facebook: https://www.facebook.com/share/1ZSzDRnUtD/.    Instagram:https://www.instagram.com/mabegamusic?igsh=eDJrYWhtYWdkaHg3. TikTok: https://www.tiktok.com/@mabegamusic?_t=ZS-8xRyyOSQXyO&amp;_r=1  "/>
        <s v="YOU TUBE"/>
        <s v="https://www.instagram.com/Corporacionfcc/ _ https://www.facebook.com/CorporacionFusionCulturalColombia"/>
        <s v="https://www.instagram.com/daniidance50?igsh=anFvOGpsOGh5b2du"/>
        <s v="https://www.instagram.com/realesencia?igsh=eXI4YzV3ZGpxMXR5"/>
        <s v="Facebook y Instagram "/>
        <s v="https://studio.youtube.com/channel/UCKqgcaKSxIO-Zbr_Bk0n7cw/videos/upload?filter=%5B%5D&amp;sort=%7B%22columnType%22%3A%22date%22%2C%22sortOrder%22%3A%22DESCENDING%22%7D"/>
        <s v="https://youtube.com/@williamdelmar4795?si=j1nKtrE3Dn4GdXEk"/>
        <s v="Facebook,integran ,YouTube como jaimeson lopez "/>
        <s v="https://www.facebook.com/share/1LfvzCHapa/  , https://www.instagram.com/angielolasensacioncrossover?igsh=enF5bzBybmhiamt0"/>
        <s v="Faroluz10"/>
        <s v="Facebook, Instagram y YouTube "/>
        <s v="startart.colombia "/>
        <s v="Serteatro_medellin"/>
        <s v="Intragram: diegocardonastudio"/>
        <s v="Instagram: club_roverllage"/>
        <s v="https://www.instagram.com/mutablespodcast?igsh=aWQwZmJ4d3piY2xv"/>
        <s v="@alejailustrada"/>
        <s v="https://wa.me/c/573027540635"/>
        <s v="https://www.instagram.com/garabat_/"/>
        <s v="En todas aparecemos como @garabatos.curaduria"/>
        <s v="https://www.instagram.com/realesenciafamily?igsh=andjbm93YTdzMGFi"/>
        <s v="Forjadores del mañana eventos y recreación , facebook "/>
        <s v="Creando cultura Facebook "/>
        <s v="Instagram: @latempestadteatro"/>
        <s v="instagram: funsolcommedellin. facebook: fundacionsolidaridadycompromiso"/>
        <s v="Hhh"/>
        <s v="@1001historiasdemedellin"/>
        <s v="instagram: luzganan, tiktok luzganan"/>
        <s v="https://www.instagram.com/orquesta_lamilagrosa?igsh=a3QzbjFsdmIzNXBi"/>
        <s v="@e_l_saya"/>
        <s v="@cannabinoide"/>
        <s v="@galeriapictopia"/>
        <s v="https://www.instagram.com/danielmerlano.art/profilecard/?igsh=N3hiM3d2Z2l1NHQ1"/>
        <s v="     https://youtu.be/69vb6Vag-jw?si=FLZOMQf9NnRCt33-"/>
        <s v="@lomabajo, https://www.facebook.com/lomabajo.tv"/>
        <s v="Facebookgaitasytamborescantoarena, instagram cantoarena0 https://www.facebook.com/CantoArena/  https://corporacioncultura86.wixsite.com/cantoarena"/>
        <s v="instagram Luzganan"/>
        <s v="Real Boss Dance en Facebook e Instagram"/>
        <s v="CircuitSoft - CircuitSoft V1"/>
        <s v="https://www.facebook.com/share/1AamTwboGC/"/>
        <s v="https://www.instagram.com/sindymz23?igsh=MW1qeGlueDljM3BwYQ%3D%3D&amp;utm_source=qr"/>
      </sharedItems>
    </cacheField>
    <cacheField name="Comuna" numFmtId="0">
      <sharedItems count="14">
        <s v="Comuna 2"/>
        <s v="Comuna 70"/>
        <s v="Comuna 4"/>
        <s v="Comuna 15"/>
        <s v="Comuna 11"/>
        <s v="Comuna 14"/>
        <s v="Comuna 10"/>
        <s v="Comuna 13"/>
        <s v="Comuna 9"/>
        <s v="Comuna 1"/>
        <s v="Comuna 60"/>
        <s v="Comuna 90"/>
        <s v="Comuna 3"/>
        <s v="No reporta"/>
      </sharedItems>
    </cacheField>
    <cacheField name="Participación redes" numFmtId="0">
      <sharedItems count="2">
        <s v="Sí"/>
        <s v="No"/>
      </sharedItems>
    </cacheField>
    <cacheField name="Conocimiento instancias" numFmtId="0">
      <sharedItems count="9">
        <s v="Presupuesto Participativo"/>
        <s v="Presupuesto Participativo, Concejo de Cultura"/>
        <s v="Concejos de Participación, Presupuesto Participativo, Concejo de Cultura"/>
        <s v="Concejos de Participación, Presupuesto Participativo"/>
        <s v="Ninguna"/>
        <s v="Secretaría de cultura, casa de la cultura, INDER, acueducto, I.E"/>
        <s v="Concejo de Cultura"/>
        <s v="Concejos de Participación, Presupuesto Participativo, Concejo de Cultura, Comisión o Mesa Cultural de la Comuna 15"/>
        <s v="No reporta"/>
      </sharedItems>
    </cacheField>
    <cacheField name="Participación instancias" numFmtId="0">
      <sharedItems count="3">
        <s v="Sí"/>
        <s v="No"/>
        <s v="No reporta"/>
      </sharedItems>
    </cacheField>
    <cacheField name="Sede" numFmtId="0">
      <sharedItems count="2">
        <s v="No"/>
        <s v="Sí"/>
      </sharedItems>
    </cacheField>
    <cacheField name="No. Integrantes" numFmtId="0">
      <sharedItems count="8">
        <s v="No reporta"/>
        <s v="Entre 21 y 50"/>
        <s v="Entre 1 y 5"/>
        <s v="51 o más"/>
        <s v="Entre 6 y 10"/>
        <s v="Entre 11 y 15"/>
        <s v="Entre 16 y 20"/>
        <s v="Entre 1 y 25"/>
      </sharedItems>
    </cacheField>
    <cacheField name="Publico objetivo" numFmtId="0">
      <sharedItems count="7">
        <s v="No reporta"/>
        <s v="Adultos mayores (60 y más)"/>
        <s v="Adolescentes y  jóvenes (de 13 a 28)"/>
        <s v="Adultos (de 29 a 59)"/>
        <s v="General"/>
        <s v="Infancias (de 7 a 12)"/>
        <s v="Primera infancia (de cero a 6)"/>
      </sharedItems>
    </cacheField>
    <cacheField name="Apuesta inclusiva" numFmtId="0">
      <sharedItems count="2">
        <s v="No reporta"/>
        <s v="Si"/>
      </sharedItems>
    </cacheField>
    <cacheField name="Enfoque temático" numFmtId="0">
      <sharedItems count="7">
        <s v="No reporta"/>
        <s v="Identidad Local"/>
        <s v="Diversidad cultural"/>
        <s v="Paz y post-conflicto"/>
        <s v="Derechos Humanos"/>
        <s v="Medio Ambiente"/>
        <s v="Perspectiva de género"/>
      </sharedItems>
    </cacheField>
    <cacheField name="Poblaciones" numFmtId="0">
      <sharedItems count="31" longText="1">
        <s v="No reporta"/>
        <s v="Público general"/>
        <s v="Personas LGBTIQ+, Pueblos indígenas / comunidades originarias, Comunidades afrodescendientes, Personas privadas de la libertad / Pospendadas, Comunidades rurales, Migrantes / refugiados, Población víctima del conflicto, Público general"/>
        <s v="Personas LGBTIQ+, Pueblos indígenas / comunidades originarias, Comunidades afrodescendientes, Personas con diversidad funcional (discapacidad), Personas privadas de la libertad / Pospendadas, Comunidades rurales, Migrantes / refugiados, Población víctima del conflicto, Público general"/>
        <s v="Comunidades afrodescendientes, Migrantes / refugiados, Población víctima del conflicto, Público general"/>
        <s v="Comunidades afrodescendientes, Público general"/>
        <s v="Personas LGBTIQ+, Pueblos indígenas / comunidades originarias, Comunidades afrodescendientes, Personas con diversidad funcional (discapacidad), Comunidades rurales, Población víctima del conflicto, Público general"/>
        <s v="Personas con diversidad funcional (discapacidad)"/>
        <s v="Comunidades rurales, Público general"/>
        <s v="Pueblos indígenas / comunidades originarias, Comunidades afrodescendientes, Comunidades rurales"/>
        <s v="Comunidades afrodescendientes"/>
        <s v="Población víctima del conflicto"/>
        <s v="Personas LGBTIQ+, Población víctima del conflicto, Público general"/>
        <s v="Personas LGBTIQ+, Comunidades rurales, Público general"/>
        <s v="Personas con diversidad funcional (discapacidad), Público general"/>
        <s v="Comunidades afrodescendientes, Comunidades rurales, Público general"/>
        <s v="Personas LGBTIQ+, Público general"/>
        <s v="Personas LGBTIQ+, Personas con diversidad funcional (discapacidad), Personas privadas de la libertad / Pospendadas, Migrantes / refugiados, Público general"/>
        <s v="Población víctima del conflicto, Público general"/>
        <s v="Personas LGBTIQ+, Comunidades afrodescendientes, Migrantes / refugiados, Público general"/>
        <s v="Comunidades rurales"/>
        <s v="Personas LGBTIQ+, Personas con diversidad funcional (discapacidad), Público general"/>
        <s v="Pueblos indígenas / comunidades originarias"/>
        <s v="Personas LGBTIQ+, Pueblos indígenas / comunidades originarias, Comunidades afrodescendientes, Comunidades rurales, Público general"/>
        <s v="Personas LGBTIQ+, Comunidades afrodescendientes, Personas privadas de la libertad / Pospendadas, Población víctima del conflicto, Público general"/>
        <s v="Personas LGBTIQ+"/>
        <s v="Personas LGBTIQ+, Pueblos indígenas / comunidades originarias, Comunidades afrodescendientes, Personas con diversidad funcional (discapacidad)"/>
        <s v="Pueblos indígenas / comunidades originarias, Público general"/>
        <s v="Migrantes / refugiados, Población víctima del conflicto, Público general"/>
        <s v="Personas LGBTIQ+, Comunidades afrodescendientes, Personas con diversidad funcional (discapacidad), Comunidades rurales, Migrantes / refugiados, Población víctima del conflicto, Público general"/>
        <s v="Personas LGBTIQ+, Pueblos indígenas / comunidades originarias, Comunidades afrodescendientes, Personas con diversidad funcional (discapacidad), Comunidades rurales, Migrantes / refugiados, Población víctima del conflicto, Público general"/>
      </sharedItems>
    </cacheField>
    <cacheField name="Redes Sociales 1" numFmtId="0">
      <sharedItems count="2">
        <s v="No reporta"/>
        <s v="https://www.instagram.com/sindymz23?igsh=MW1qeGlueDljM3BwYQ%3D%3D&amp;utm_source=qr"/>
      </sharedItems>
    </cacheField>
  </cacheFields>
  <extLst>
    <ext xmlns:x14="http://schemas.microsoft.com/office/spreadsheetml/2009/9/main" uri="{725AE2AE-9491-48be-B2B4-4EB974FC3084}">
      <x14:pivotCacheDefinition pivotCacheId="44076548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3">
  <r>
    <x v="0"/>
    <x v="0"/>
    <x v="0"/>
    <x v="0"/>
    <x v="0"/>
    <x v="0"/>
    <x v="0"/>
    <x v="0"/>
    <x v="0"/>
    <x v="0"/>
    <x v="0"/>
    <x v="0"/>
    <x v="0"/>
    <x v="0"/>
    <x v="0"/>
    <x v="0"/>
  </r>
  <r>
    <x v="1"/>
    <x v="1"/>
    <x v="1"/>
    <x v="0"/>
    <x v="1"/>
    <x v="1"/>
    <x v="0"/>
    <x v="1"/>
    <x v="0"/>
    <x v="0"/>
    <x v="0"/>
    <x v="0"/>
    <x v="0"/>
    <x v="0"/>
    <x v="0"/>
    <x v="0"/>
  </r>
  <r>
    <x v="2"/>
    <x v="2"/>
    <x v="2"/>
    <x v="0"/>
    <x v="2"/>
    <x v="1"/>
    <x v="0"/>
    <x v="2"/>
    <x v="0"/>
    <x v="1"/>
    <x v="0"/>
    <x v="0"/>
    <x v="0"/>
    <x v="0"/>
    <x v="0"/>
    <x v="0"/>
  </r>
  <r>
    <x v="3"/>
    <x v="3"/>
    <x v="0"/>
    <x v="0"/>
    <x v="3"/>
    <x v="1"/>
    <x v="0"/>
    <x v="1"/>
    <x v="0"/>
    <x v="0"/>
    <x v="0"/>
    <x v="0"/>
    <x v="0"/>
    <x v="0"/>
    <x v="0"/>
    <x v="0"/>
  </r>
  <r>
    <x v="4"/>
    <x v="4"/>
    <x v="3"/>
    <x v="1"/>
    <x v="4"/>
    <x v="1"/>
    <x v="0"/>
    <x v="1"/>
    <x v="0"/>
    <x v="0"/>
    <x v="0"/>
    <x v="0"/>
    <x v="0"/>
    <x v="0"/>
    <x v="0"/>
    <x v="0"/>
  </r>
  <r>
    <x v="5"/>
    <x v="5"/>
    <x v="4"/>
    <x v="2"/>
    <x v="5"/>
    <x v="1"/>
    <x v="0"/>
    <x v="2"/>
    <x v="0"/>
    <x v="0"/>
    <x v="0"/>
    <x v="0"/>
    <x v="0"/>
    <x v="0"/>
    <x v="0"/>
    <x v="0"/>
  </r>
  <r>
    <x v="6"/>
    <x v="6"/>
    <x v="5"/>
    <x v="2"/>
    <x v="6"/>
    <x v="1"/>
    <x v="1"/>
    <x v="0"/>
    <x v="1"/>
    <x v="0"/>
    <x v="0"/>
    <x v="0"/>
    <x v="0"/>
    <x v="0"/>
    <x v="0"/>
    <x v="0"/>
  </r>
  <r>
    <x v="7"/>
    <x v="7"/>
    <x v="6"/>
    <x v="2"/>
    <x v="7"/>
    <x v="0"/>
    <x v="0"/>
    <x v="0"/>
    <x v="1"/>
    <x v="0"/>
    <x v="0"/>
    <x v="0"/>
    <x v="0"/>
    <x v="0"/>
    <x v="0"/>
    <x v="0"/>
  </r>
  <r>
    <x v="8"/>
    <x v="8"/>
    <x v="7"/>
    <x v="2"/>
    <x v="8"/>
    <x v="2"/>
    <x v="0"/>
    <x v="3"/>
    <x v="0"/>
    <x v="1"/>
    <x v="0"/>
    <x v="0"/>
    <x v="0"/>
    <x v="0"/>
    <x v="0"/>
    <x v="0"/>
  </r>
  <r>
    <x v="9"/>
    <x v="9"/>
    <x v="8"/>
    <x v="2"/>
    <x v="9"/>
    <x v="0"/>
    <x v="0"/>
    <x v="0"/>
    <x v="0"/>
    <x v="0"/>
    <x v="0"/>
    <x v="0"/>
    <x v="0"/>
    <x v="0"/>
    <x v="0"/>
    <x v="0"/>
  </r>
  <r>
    <x v="10"/>
    <x v="10"/>
    <x v="1"/>
    <x v="2"/>
    <x v="10"/>
    <x v="3"/>
    <x v="0"/>
    <x v="3"/>
    <x v="0"/>
    <x v="0"/>
    <x v="0"/>
    <x v="0"/>
    <x v="0"/>
    <x v="0"/>
    <x v="0"/>
    <x v="0"/>
  </r>
  <r>
    <x v="11"/>
    <x v="11"/>
    <x v="9"/>
    <x v="2"/>
    <x v="11"/>
    <x v="4"/>
    <x v="1"/>
    <x v="1"/>
    <x v="1"/>
    <x v="0"/>
    <x v="0"/>
    <x v="0"/>
    <x v="0"/>
    <x v="0"/>
    <x v="0"/>
    <x v="0"/>
  </r>
  <r>
    <x v="12"/>
    <x v="12"/>
    <x v="10"/>
    <x v="2"/>
    <x v="12"/>
    <x v="5"/>
    <x v="0"/>
    <x v="2"/>
    <x v="1"/>
    <x v="1"/>
    <x v="0"/>
    <x v="0"/>
    <x v="0"/>
    <x v="0"/>
    <x v="0"/>
    <x v="0"/>
  </r>
  <r>
    <x v="13"/>
    <x v="13"/>
    <x v="11"/>
    <x v="2"/>
    <x v="13"/>
    <x v="6"/>
    <x v="0"/>
    <x v="1"/>
    <x v="0"/>
    <x v="0"/>
    <x v="0"/>
    <x v="0"/>
    <x v="0"/>
    <x v="0"/>
    <x v="0"/>
    <x v="0"/>
  </r>
  <r>
    <x v="14"/>
    <x v="14"/>
    <x v="12"/>
    <x v="2"/>
    <x v="14"/>
    <x v="7"/>
    <x v="1"/>
    <x v="1"/>
    <x v="1"/>
    <x v="0"/>
    <x v="0"/>
    <x v="0"/>
    <x v="0"/>
    <x v="0"/>
    <x v="0"/>
    <x v="0"/>
  </r>
  <r>
    <x v="15"/>
    <x v="15"/>
    <x v="1"/>
    <x v="2"/>
    <x v="15"/>
    <x v="2"/>
    <x v="0"/>
    <x v="2"/>
    <x v="0"/>
    <x v="1"/>
    <x v="0"/>
    <x v="0"/>
    <x v="0"/>
    <x v="0"/>
    <x v="0"/>
    <x v="0"/>
  </r>
  <r>
    <x v="16"/>
    <x v="16"/>
    <x v="13"/>
    <x v="0"/>
    <x v="16"/>
    <x v="8"/>
    <x v="0"/>
    <x v="0"/>
    <x v="0"/>
    <x v="0"/>
    <x v="0"/>
    <x v="0"/>
    <x v="0"/>
    <x v="0"/>
    <x v="0"/>
    <x v="0"/>
  </r>
  <r>
    <x v="17"/>
    <x v="17"/>
    <x v="0"/>
    <x v="2"/>
    <x v="17"/>
    <x v="6"/>
    <x v="0"/>
    <x v="2"/>
    <x v="0"/>
    <x v="0"/>
    <x v="0"/>
    <x v="0"/>
    <x v="0"/>
    <x v="0"/>
    <x v="0"/>
    <x v="0"/>
  </r>
  <r>
    <x v="18"/>
    <x v="18"/>
    <x v="14"/>
    <x v="0"/>
    <x v="18"/>
    <x v="2"/>
    <x v="0"/>
    <x v="2"/>
    <x v="0"/>
    <x v="0"/>
    <x v="0"/>
    <x v="0"/>
    <x v="0"/>
    <x v="0"/>
    <x v="0"/>
    <x v="0"/>
  </r>
  <r>
    <x v="19"/>
    <x v="19"/>
    <x v="0"/>
    <x v="0"/>
    <x v="19"/>
    <x v="2"/>
    <x v="0"/>
    <x v="0"/>
    <x v="0"/>
    <x v="0"/>
    <x v="0"/>
    <x v="0"/>
    <x v="0"/>
    <x v="0"/>
    <x v="0"/>
    <x v="0"/>
  </r>
  <r>
    <x v="20"/>
    <x v="20"/>
    <x v="0"/>
    <x v="2"/>
    <x v="20"/>
    <x v="4"/>
    <x v="1"/>
    <x v="4"/>
    <x v="1"/>
    <x v="0"/>
    <x v="0"/>
    <x v="0"/>
    <x v="0"/>
    <x v="0"/>
    <x v="0"/>
    <x v="0"/>
  </r>
  <r>
    <x v="21"/>
    <x v="21"/>
    <x v="0"/>
    <x v="0"/>
    <x v="21"/>
    <x v="1"/>
    <x v="0"/>
    <x v="1"/>
    <x v="0"/>
    <x v="0"/>
    <x v="0"/>
    <x v="0"/>
    <x v="0"/>
    <x v="0"/>
    <x v="0"/>
    <x v="0"/>
  </r>
  <r>
    <x v="22"/>
    <x v="22"/>
    <x v="0"/>
    <x v="0"/>
    <x v="22"/>
    <x v="1"/>
    <x v="0"/>
    <x v="1"/>
    <x v="0"/>
    <x v="0"/>
    <x v="0"/>
    <x v="0"/>
    <x v="0"/>
    <x v="0"/>
    <x v="0"/>
    <x v="0"/>
  </r>
  <r>
    <x v="23"/>
    <x v="23"/>
    <x v="15"/>
    <x v="0"/>
    <x v="23"/>
    <x v="1"/>
    <x v="1"/>
    <x v="0"/>
    <x v="1"/>
    <x v="0"/>
    <x v="0"/>
    <x v="0"/>
    <x v="0"/>
    <x v="0"/>
    <x v="0"/>
    <x v="0"/>
  </r>
  <r>
    <x v="24"/>
    <x v="24"/>
    <x v="0"/>
    <x v="1"/>
    <x v="24"/>
    <x v="1"/>
    <x v="0"/>
    <x v="1"/>
    <x v="0"/>
    <x v="1"/>
    <x v="0"/>
    <x v="0"/>
    <x v="0"/>
    <x v="0"/>
    <x v="0"/>
    <x v="0"/>
  </r>
  <r>
    <x v="25"/>
    <x v="25"/>
    <x v="16"/>
    <x v="1"/>
    <x v="25"/>
    <x v="8"/>
    <x v="0"/>
    <x v="0"/>
    <x v="0"/>
    <x v="0"/>
    <x v="0"/>
    <x v="0"/>
    <x v="0"/>
    <x v="0"/>
    <x v="0"/>
    <x v="0"/>
  </r>
  <r>
    <x v="26"/>
    <x v="26"/>
    <x v="17"/>
    <x v="0"/>
    <x v="26"/>
    <x v="1"/>
    <x v="0"/>
    <x v="2"/>
    <x v="0"/>
    <x v="1"/>
    <x v="0"/>
    <x v="0"/>
    <x v="0"/>
    <x v="0"/>
    <x v="0"/>
    <x v="0"/>
  </r>
  <r>
    <x v="27"/>
    <x v="27"/>
    <x v="18"/>
    <x v="2"/>
    <x v="27"/>
    <x v="7"/>
    <x v="0"/>
    <x v="2"/>
    <x v="0"/>
    <x v="0"/>
    <x v="0"/>
    <x v="0"/>
    <x v="0"/>
    <x v="0"/>
    <x v="0"/>
    <x v="0"/>
  </r>
  <r>
    <x v="28"/>
    <x v="28"/>
    <x v="19"/>
    <x v="2"/>
    <x v="28"/>
    <x v="5"/>
    <x v="0"/>
    <x v="2"/>
    <x v="0"/>
    <x v="0"/>
    <x v="0"/>
    <x v="0"/>
    <x v="0"/>
    <x v="0"/>
    <x v="0"/>
    <x v="0"/>
  </r>
  <r>
    <x v="29"/>
    <x v="29"/>
    <x v="1"/>
    <x v="2"/>
    <x v="29"/>
    <x v="7"/>
    <x v="0"/>
    <x v="0"/>
    <x v="0"/>
    <x v="0"/>
    <x v="0"/>
    <x v="0"/>
    <x v="0"/>
    <x v="0"/>
    <x v="0"/>
    <x v="0"/>
  </r>
  <r>
    <x v="30"/>
    <x v="30"/>
    <x v="20"/>
    <x v="2"/>
    <x v="30"/>
    <x v="5"/>
    <x v="1"/>
    <x v="4"/>
    <x v="1"/>
    <x v="0"/>
    <x v="0"/>
    <x v="0"/>
    <x v="0"/>
    <x v="0"/>
    <x v="0"/>
    <x v="0"/>
  </r>
  <r>
    <x v="31"/>
    <x v="31"/>
    <x v="21"/>
    <x v="2"/>
    <x v="31"/>
    <x v="6"/>
    <x v="0"/>
    <x v="0"/>
    <x v="1"/>
    <x v="0"/>
    <x v="0"/>
    <x v="0"/>
    <x v="0"/>
    <x v="0"/>
    <x v="0"/>
    <x v="0"/>
  </r>
  <r>
    <x v="32"/>
    <x v="32"/>
    <x v="22"/>
    <x v="1"/>
    <x v="32"/>
    <x v="2"/>
    <x v="0"/>
    <x v="2"/>
    <x v="0"/>
    <x v="0"/>
    <x v="0"/>
    <x v="0"/>
    <x v="0"/>
    <x v="0"/>
    <x v="0"/>
    <x v="0"/>
  </r>
  <r>
    <x v="33"/>
    <x v="33"/>
    <x v="0"/>
    <x v="1"/>
    <x v="33"/>
    <x v="0"/>
    <x v="0"/>
    <x v="3"/>
    <x v="0"/>
    <x v="0"/>
    <x v="0"/>
    <x v="0"/>
    <x v="0"/>
    <x v="0"/>
    <x v="0"/>
    <x v="0"/>
  </r>
  <r>
    <x v="34"/>
    <x v="34"/>
    <x v="0"/>
    <x v="1"/>
    <x v="34"/>
    <x v="0"/>
    <x v="1"/>
    <x v="0"/>
    <x v="0"/>
    <x v="1"/>
    <x v="0"/>
    <x v="0"/>
    <x v="0"/>
    <x v="0"/>
    <x v="0"/>
    <x v="0"/>
  </r>
  <r>
    <x v="35"/>
    <x v="35"/>
    <x v="12"/>
    <x v="0"/>
    <x v="35"/>
    <x v="9"/>
    <x v="0"/>
    <x v="0"/>
    <x v="0"/>
    <x v="0"/>
    <x v="0"/>
    <x v="0"/>
    <x v="0"/>
    <x v="0"/>
    <x v="0"/>
    <x v="0"/>
  </r>
  <r>
    <x v="36"/>
    <x v="36"/>
    <x v="0"/>
    <x v="0"/>
    <x v="36"/>
    <x v="1"/>
    <x v="0"/>
    <x v="1"/>
    <x v="0"/>
    <x v="0"/>
    <x v="0"/>
    <x v="0"/>
    <x v="0"/>
    <x v="0"/>
    <x v="0"/>
    <x v="0"/>
  </r>
  <r>
    <x v="37"/>
    <x v="37"/>
    <x v="0"/>
    <x v="0"/>
    <x v="37"/>
    <x v="1"/>
    <x v="1"/>
    <x v="1"/>
    <x v="0"/>
    <x v="0"/>
    <x v="0"/>
    <x v="0"/>
    <x v="0"/>
    <x v="0"/>
    <x v="0"/>
    <x v="0"/>
  </r>
  <r>
    <x v="38"/>
    <x v="38"/>
    <x v="0"/>
    <x v="1"/>
    <x v="38"/>
    <x v="0"/>
    <x v="1"/>
    <x v="0"/>
    <x v="1"/>
    <x v="0"/>
    <x v="0"/>
    <x v="0"/>
    <x v="0"/>
    <x v="0"/>
    <x v="0"/>
    <x v="0"/>
  </r>
  <r>
    <x v="39"/>
    <x v="39"/>
    <x v="23"/>
    <x v="1"/>
    <x v="39"/>
    <x v="0"/>
    <x v="0"/>
    <x v="3"/>
    <x v="0"/>
    <x v="0"/>
    <x v="0"/>
    <x v="0"/>
    <x v="0"/>
    <x v="0"/>
    <x v="0"/>
    <x v="0"/>
  </r>
  <r>
    <x v="40"/>
    <x v="40"/>
    <x v="24"/>
    <x v="1"/>
    <x v="40"/>
    <x v="1"/>
    <x v="0"/>
    <x v="2"/>
    <x v="0"/>
    <x v="1"/>
    <x v="0"/>
    <x v="0"/>
    <x v="0"/>
    <x v="0"/>
    <x v="0"/>
    <x v="0"/>
  </r>
  <r>
    <x v="41"/>
    <x v="41"/>
    <x v="12"/>
    <x v="1"/>
    <x v="41"/>
    <x v="1"/>
    <x v="0"/>
    <x v="2"/>
    <x v="0"/>
    <x v="0"/>
    <x v="0"/>
    <x v="0"/>
    <x v="0"/>
    <x v="0"/>
    <x v="0"/>
    <x v="0"/>
  </r>
  <r>
    <x v="42"/>
    <x v="42"/>
    <x v="19"/>
    <x v="1"/>
    <x v="42"/>
    <x v="1"/>
    <x v="0"/>
    <x v="5"/>
    <x v="0"/>
    <x v="1"/>
    <x v="0"/>
    <x v="0"/>
    <x v="0"/>
    <x v="0"/>
    <x v="0"/>
    <x v="0"/>
  </r>
  <r>
    <x v="43"/>
    <x v="43"/>
    <x v="1"/>
    <x v="2"/>
    <x v="43"/>
    <x v="1"/>
    <x v="0"/>
    <x v="0"/>
    <x v="0"/>
    <x v="0"/>
    <x v="0"/>
    <x v="0"/>
    <x v="0"/>
    <x v="0"/>
    <x v="0"/>
    <x v="0"/>
  </r>
  <r>
    <x v="44"/>
    <x v="44"/>
    <x v="25"/>
    <x v="0"/>
    <x v="44"/>
    <x v="1"/>
    <x v="0"/>
    <x v="2"/>
    <x v="0"/>
    <x v="1"/>
    <x v="0"/>
    <x v="0"/>
    <x v="0"/>
    <x v="0"/>
    <x v="0"/>
    <x v="0"/>
  </r>
  <r>
    <x v="45"/>
    <x v="45"/>
    <x v="0"/>
    <x v="2"/>
    <x v="45"/>
    <x v="1"/>
    <x v="0"/>
    <x v="0"/>
    <x v="0"/>
    <x v="0"/>
    <x v="0"/>
    <x v="0"/>
    <x v="0"/>
    <x v="0"/>
    <x v="0"/>
    <x v="0"/>
  </r>
  <r>
    <x v="46"/>
    <x v="46"/>
    <x v="0"/>
    <x v="1"/>
    <x v="46"/>
    <x v="1"/>
    <x v="1"/>
    <x v="4"/>
    <x v="1"/>
    <x v="0"/>
    <x v="0"/>
    <x v="0"/>
    <x v="0"/>
    <x v="0"/>
    <x v="0"/>
    <x v="0"/>
  </r>
  <r>
    <x v="47"/>
    <x v="47"/>
    <x v="26"/>
    <x v="1"/>
    <x v="47"/>
    <x v="1"/>
    <x v="1"/>
    <x v="0"/>
    <x v="0"/>
    <x v="0"/>
    <x v="0"/>
    <x v="0"/>
    <x v="0"/>
    <x v="0"/>
    <x v="0"/>
    <x v="0"/>
  </r>
  <r>
    <x v="48"/>
    <x v="48"/>
    <x v="27"/>
    <x v="2"/>
    <x v="48"/>
    <x v="1"/>
    <x v="0"/>
    <x v="0"/>
    <x v="0"/>
    <x v="0"/>
    <x v="0"/>
    <x v="0"/>
    <x v="0"/>
    <x v="0"/>
    <x v="0"/>
    <x v="0"/>
  </r>
  <r>
    <x v="49"/>
    <x v="49"/>
    <x v="28"/>
    <x v="2"/>
    <x v="49"/>
    <x v="5"/>
    <x v="0"/>
    <x v="4"/>
    <x v="1"/>
    <x v="0"/>
    <x v="0"/>
    <x v="0"/>
    <x v="0"/>
    <x v="0"/>
    <x v="0"/>
    <x v="0"/>
  </r>
  <r>
    <x v="50"/>
    <x v="50"/>
    <x v="1"/>
    <x v="0"/>
    <x v="50"/>
    <x v="7"/>
    <x v="0"/>
    <x v="2"/>
    <x v="0"/>
    <x v="0"/>
    <x v="0"/>
    <x v="0"/>
    <x v="0"/>
    <x v="0"/>
    <x v="0"/>
    <x v="0"/>
  </r>
  <r>
    <x v="51"/>
    <x v="51"/>
    <x v="0"/>
    <x v="2"/>
    <x v="51"/>
    <x v="7"/>
    <x v="0"/>
    <x v="6"/>
    <x v="0"/>
    <x v="0"/>
    <x v="0"/>
    <x v="0"/>
    <x v="0"/>
    <x v="0"/>
    <x v="0"/>
    <x v="0"/>
  </r>
  <r>
    <x v="52"/>
    <x v="52"/>
    <x v="0"/>
    <x v="2"/>
    <x v="52"/>
    <x v="0"/>
    <x v="1"/>
    <x v="4"/>
    <x v="1"/>
    <x v="0"/>
    <x v="0"/>
    <x v="0"/>
    <x v="0"/>
    <x v="0"/>
    <x v="0"/>
    <x v="0"/>
  </r>
  <r>
    <x v="53"/>
    <x v="53"/>
    <x v="29"/>
    <x v="0"/>
    <x v="53"/>
    <x v="7"/>
    <x v="0"/>
    <x v="0"/>
    <x v="1"/>
    <x v="0"/>
    <x v="0"/>
    <x v="0"/>
    <x v="0"/>
    <x v="0"/>
    <x v="0"/>
    <x v="0"/>
  </r>
  <r>
    <x v="54"/>
    <x v="54"/>
    <x v="1"/>
    <x v="1"/>
    <x v="54"/>
    <x v="7"/>
    <x v="0"/>
    <x v="0"/>
    <x v="0"/>
    <x v="0"/>
    <x v="0"/>
    <x v="0"/>
    <x v="0"/>
    <x v="0"/>
    <x v="0"/>
    <x v="0"/>
  </r>
  <r>
    <x v="55"/>
    <x v="55"/>
    <x v="0"/>
    <x v="0"/>
    <x v="55"/>
    <x v="10"/>
    <x v="0"/>
    <x v="0"/>
    <x v="0"/>
    <x v="1"/>
    <x v="0"/>
    <x v="0"/>
    <x v="0"/>
    <x v="0"/>
    <x v="0"/>
    <x v="0"/>
  </r>
  <r>
    <x v="56"/>
    <x v="56"/>
    <x v="0"/>
    <x v="2"/>
    <x v="56"/>
    <x v="10"/>
    <x v="0"/>
    <x v="0"/>
    <x v="0"/>
    <x v="0"/>
    <x v="0"/>
    <x v="0"/>
    <x v="0"/>
    <x v="0"/>
    <x v="0"/>
    <x v="0"/>
  </r>
  <r>
    <x v="57"/>
    <x v="57"/>
    <x v="1"/>
    <x v="2"/>
    <x v="57"/>
    <x v="7"/>
    <x v="0"/>
    <x v="0"/>
    <x v="1"/>
    <x v="0"/>
    <x v="0"/>
    <x v="0"/>
    <x v="0"/>
    <x v="0"/>
    <x v="0"/>
    <x v="0"/>
  </r>
  <r>
    <x v="58"/>
    <x v="58"/>
    <x v="0"/>
    <x v="0"/>
    <x v="58"/>
    <x v="7"/>
    <x v="0"/>
    <x v="0"/>
    <x v="0"/>
    <x v="1"/>
    <x v="0"/>
    <x v="0"/>
    <x v="0"/>
    <x v="0"/>
    <x v="0"/>
    <x v="0"/>
  </r>
  <r>
    <x v="59"/>
    <x v="59"/>
    <x v="0"/>
    <x v="0"/>
    <x v="59"/>
    <x v="1"/>
    <x v="0"/>
    <x v="1"/>
    <x v="0"/>
    <x v="0"/>
    <x v="0"/>
    <x v="0"/>
    <x v="0"/>
    <x v="0"/>
    <x v="0"/>
    <x v="0"/>
  </r>
  <r>
    <x v="60"/>
    <x v="60"/>
    <x v="30"/>
    <x v="2"/>
    <x v="60"/>
    <x v="7"/>
    <x v="0"/>
    <x v="0"/>
    <x v="1"/>
    <x v="0"/>
    <x v="0"/>
    <x v="0"/>
    <x v="0"/>
    <x v="0"/>
    <x v="0"/>
    <x v="0"/>
  </r>
  <r>
    <x v="61"/>
    <x v="61"/>
    <x v="31"/>
    <x v="2"/>
    <x v="61"/>
    <x v="3"/>
    <x v="1"/>
    <x v="7"/>
    <x v="0"/>
    <x v="0"/>
    <x v="0"/>
    <x v="0"/>
    <x v="0"/>
    <x v="0"/>
    <x v="0"/>
    <x v="0"/>
  </r>
  <r>
    <x v="62"/>
    <x v="62"/>
    <x v="0"/>
    <x v="0"/>
    <x v="62"/>
    <x v="11"/>
    <x v="0"/>
    <x v="2"/>
    <x v="0"/>
    <x v="1"/>
    <x v="0"/>
    <x v="0"/>
    <x v="0"/>
    <x v="0"/>
    <x v="0"/>
    <x v="0"/>
  </r>
  <r>
    <x v="63"/>
    <x v="63"/>
    <x v="32"/>
    <x v="0"/>
    <x v="63"/>
    <x v="7"/>
    <x v="0"/>
    <x v="2"/>
    <x v="0"/>
    <x v="0"/>
    <x v="0"/>
    <x v="0"/>
    <x v="0"/>
    <x v="0"/>
    <x v="0"/>
    <x v="0"/>
  </r>
  <r>
    <x v="64"/>
    <x v="64"/>
    <x v="33"/>
    <x v="2"/>
    <x v="63"/>
    <x v="7"/>
    <x v="0"/>
    <x v="2"/>
    <x v="0"/>
    <x v="0"/>
    <x v="0"/>
    <x v="0"/>
    <x v="0"/>
    <x v="0"/>
    <x v="0"/>
    <x v="0"/>
  </r>
  <r>
    <x v="65"/>
    <x v="65"/>
    <x v="34"/>
    <x v="2"/>
    <x v="64"/>
    <x v="7"/>
    <x v="0"/>
    <x v="2"/>
    <x v="0"/>
    <x v="0"/>
    <x v="0"/>
    <x v="0"/>
    <x v="0"/>
    <x v="0"/>
    <x v="0"/>
    <x v="0"/>
  </r>
  <r>
    <x v="66"/>
    <x v="66"/>
    <x v="35"/>
    <x v="2"/>
    <x v="65"/>
    <x v="7"/>
    <x v="0"/>
    <x v="2"/>
    <x v="0"/>
    <x v="0"/>
    <x v="0"/>
    <x v="0"/>
    <x v="0"/>
    <x v="0"/>
    <x v="0"/>
    <x v="0"/>
  </r>
  <r>
    <x v="67"/>
    <x v="67"/>
    <x v="1"/>
    <x v="2"/>
    <x v="66"/>
    <x v="1"/>
    <x v="1"/>
    <x v="8"/>
    <x v="2"/>
    <x v="0"/>
    <x v="0"/>
    <x v="0"/>
    <x v="0"/>
    <x v="0"/>
    <x v="0"/>
    <x v="0"/>
  </r>
  <r>
    <x v="68"/>
    <x v="68"/>
    <x v="36"/>
    <x v="3"/>
    <x v="67"/>
    <x v="12"/>
    <x v="0"/>
    <x v="8"/>
    <x v="2"/>
    <x v="0"/>
    <x v="0"/>
    <x v="0"/>
    <x v="0"/>
    <x v="0"/>
    <x v="0"/>
    <x v="0"/>
  </r>
  <r>
    <x v="69"/>
    <x v="69"/>
    <x v="37"/>
    <x v="1"/>
    <x v="68"/>
    <x v="1"/>
    <x v="1"/>
    <x v="8"/>
    <x v="2"/>
    <x v="0"/>
    <x v="1"/>
    <x v="0"/>
    <x v="0"/>
    <x v="0"/>
    <x v="0"/>
    <x v="0"/>
  </r>
  <r>
    <x v="70"/>
    <x v="70"/>
    <x v="0"/>
    <x v="1"/>
    <x v="69"/>
    <x v="7"/>
    <x v="0"/>
    <x v="8"/>
    <x v="2"/>
    <x v="0"/>
    <x v="2"/>
    <x v="1"/>
    <x v="0"/>
    <x v="1"/>
    <x v="1"/>
    <x v="0"/>
  </r>
  <r>
    <x v="71"/>
    <x v="71"/>
    <x v="38"/>
    <x v="1"/>
    <x v="70"/>
    <x v="7"/>
    <x v="0"/>
    <x v="8"/>
    <x v="2"/>
    <x v="0"/>
    <x v="2"/>
    <x v="2"/>
    <x v="0"/>
    <x v="2"/>
    <x v="2"/>
    <x v="0"/>
  </r>
  <r>
    <x v="72"/>
    <x v="72"/>
    <x v="39"/>
    <x v="0"/>
    <x v="71"/>
    <x v="7"/>
    <x v="0"/>
    <x v="8"/>
    <x v="2"/>
    <x v="0"/>
    <x v="2"/>
    <x v="3"/>
    <x v="0"/>
    <x v="0"/>
    <x v="1"/>
    <x v="0"/>
  </r>
  <r>
    <x v="73"/>
    <x v="73"/>
    <x v="40"/>
    <x v="4"/>
    <x v="72"/>
    <x v="7"/>
    <x v="0"/>
    <x v="8"/>
    <x v="2"/>
    <x v="1"/>
    <x v="2"/>
    <x v="2"/>
    <x v="0"/>
    <x v="3"/>
    <x v="3"/>
    <x v="0"/>
  </r>
  <r>
    <x v="74"/>
    <x v="74"/>
    <x v="41"/>
    <x v="2"/>
    <x v="73"/>
    <x v="7"/>
    <x v="0"/>
    <x v="8"/>
    <x v="2"/>
    <x v="0"/>
    <x v="3"/>
    <x v="4"/>
    <x v="0"/>
    <x v="3"/>
    <x v="4"/>
    <x v="0"/>
  </r>
  <r>
    <x v="75"/>
    <x v="75"/>
    <x v="0"/>
    <x v="1"/>
    <x v="74"/>
    <x v="7"/>
    <x v="1"/>
    <x v="8"/>
    <x v="2"/>
    <x v="0"/>
    <x v="4"/>
    <x v="3"/>
    <x v="0"/>
    <x v="1"/>
    <x v="5"/>
    <x v="0"/>
  </r>
  <r>
    <x v="76"/>
    <x v="76"/>
    <x v="42"/>
    <x v="0"/>
    <x v="75"/>
    <x v="0"/>
    <x v="0"/>
    <x v="8"/>
    <x v="2"/>
    <x v="0"/>
    <x v="4"/>
    <x v="4"/>
    <x v="0"/>
    <x v="2"/>
    <x v="1"/>
    <x v="0"/>
  </r>
  <r>
    <x v="77"/>
    <x v="77"/>
    <x v="0"/>
    <x v="0"/>
    <x v="76"/>
    <x v="7"/>
    <x v="0"/>
    <x v="8"/>
    <x v="2"/>
    <x v="0"/>
    <x v="2"/>
    <x v="2"/>
    <x v="0"/>
    <x v="2"/>
    <x v="1"/>
    <x v="0"/>
  </r>
  <r>
    <x v="78"/>
    <x v="78"/>
    <x v="43"/>
    <x v="4"/>
    <x v="77"/>
    <x v="7"/>
    <x v="0"/>
    <x v="8"/>
    <x v="2"/>
    <x v="0"/>
    <x v="2"/>
    <x v="4"/>
    <x v="0"/>
    <x v="2"/>
    <x v="1"/>
    <x v="0"/>
  </r>
  <r>
    <x v="79"/>
    <x v="79"/>
    <x v="1"/>
    <x v="2"/>
    <x v="78"/>
    <x v="7"/>
    <x v="1"/>
    <x v="8"/>
    <x v="2"/>
    <x v="0"/>
    <x v="1"/>
    <x v="2"/>
    <x v="0"/>
    <x v="4"/>
    <x v="1"/>
    <x v="0"/>
  </r>
  <r>
    <x v="80"/>
    <x v="80"/>
    <x v="26"/>
    <x v="0"/>
    <x v="79"/>
    <x v="7"/>
    <x v="0"/>
    <x v="8"/>
    <x v="2"/>
    <x v="1"/>
    <x v="2"/>
    <x v="2"/>
    <x v="0"/>
    <x v="2"/>
    <x v="1"/>
    <x v="0"/>
  </r>
  <r>
    <x v="81"/>
    <x v="81"/>
    <x v="44"/>
    <x v="2"/>
    <x v="80"/>
    <x v="7"/>
    <x v="0"/>
    <x v="8"/>
    <x v="2"/>
    <x v="0"/>
    <x v="5"/>
    <x v="4"/>
    <x v="0"/>
    <x v="5"/>
    <x v="6"/>
    <x v="0"/>
  </r>
  <r>
    <x v="82"/>
    <x v="82"/>
    <x v="45"/>
    <x v="2"/>
    <x v="81"/>
    <x v="7"/>
    <x v="0"/>
    <x v="8"/>
    <x v="2"/>
    <x v="1"/>
    <x v="1"/>
    <x v="4"/>
    <x v="0"/>
    <x v="2"/>
    <x v="7"/>
    <x v="0"/>
  </r>
  <r>
    <x v="83"/>
    <x v="83"/>
    <x v="0"/>
    <x v="0"/>
    <x v="82"/>
    <x v="10"/>
    <x v="1"/>
    <x v="8"/>
    <x v="2"/>
    <x v="0"/>
    <x v="5"/>
    <x v="3"/>
    <x v="0"/>
    <x v="2"/>
    <x v="1"/>
    <x v="0"/>
  </r>
  <r>
    <x v="84"/>
    <x v="84"/>
    <x v="0"/>
    <x v="1"/>
    <x v="82"/>
    <x v="10"/>
    <x v="1"/>
    <x v="8"/>
    <x v="2"/>
    <x v="0"/>
    <x v="2"/>
    <x v="2"/>
    <x v="0"/>
    <x v="2"/>
    <x v="1"/>
    <x v="0"/>
  </r>
  <r>
    <x v="85"/>
    <x v="85"/>
    <x v="14"/>
    <x v="0"/>
    <x v="83"/>
    <x v="11"/>
    <x v="1"/>
    <x v="8"/>
    <x v="2"/>
    <x v="0"/>
    <x v="2"/>
    <x v="4"/>
    <x v="0"/>
    <x v="1"/>
    <x v="8"/>
    <x v="0"/>
  </r>
  <r>
    <x v="86"/>
    <x v="86"/>
    <x v="0"/>
    <x v="0"/>
    <x v="84"/>
    <x v="7"/>
    <x v="1"/>
    <x v="8"/>
    <x v="2"/>
    <x v="0"/>
    <x v="4"/>
    <x v="4"/>
    <x v="0"/>
    <x v="1"/>
    <x v="1"/>
    <x v="0"/>
  </r>
  <r>
    <x v="87"/>
    <x v="87"/>
    <x v="46"/>
    <x v="3"/>
    <x v="85"/>
    <x v="7"/>
    <x v="0"/>
    <x v="8"/>
    <x v="2"/>
    <x v="0"/>
    <x v="4"/>
    <x v="4"/>
    <x v="0"/>
    <x v="1"/>
    <x v="1"/>
    <x v="0"/>
  </r>
  <r>
    <x v="88"/>
    <x v="88"/>
    <x v="47"/>
    <x v="4"/>
    <x v="63"/>
    <x v="7"/>
    <x v="0"/>
    <x v="8"/>
    <x v="2"/>
    <x v="0"/>
    <x v="2"/>
    <x v="4"/>
    <x v="0"/>
    <x v="1"/>
    <x v="1"/>
    <x v="0"/>
  </r>
  <r>
    <x v="89"/>
    <x v="89"/>
    <x v="48"/>
    <x v="4"/>
    <x v="80"/>
    <x v="7"/>
    <x v="0"/>
    <x v="8"/>
    <x v="2"/>
    <x v="0"/>
    <x v="2"/>
    <x v="4"/>
    <x v="0"/>
    <x v="2"/>
    <x v="9"/>
    <x v="0"/>
  </r>
  <r>
    <x v="90"/>
    <x v="90"/>
    <x v="1"/>
    <x v="0"/>
    <x v="86"/>
    <x v="3"/>
    <x v="0"/>
    <x v="8"/>
    <x v="2"/>
    <x v="0"/>
    <x v="4"/>
    <x v="4"/>
    <x v="0"/>
    <x v="1"/>
    <x v="1"/>
    <x v="0"/>
  </r>
  <r>
    <x v="91"/>
    <x v="91"/>
    <x v="49"/>
    <x v="2"/>
    <x v="67"/>
    <x v="11"/>
    <x v="0"/>
    <x v="8"/>
    <x v="2"/>
    <x v="0"/>
    <x v="2"/>
    <x v="4"/>
    <x v="0"/>
    <x v="5"/>
    <x v="1"/>
    <x v="0"/>
  </r>
  <r>
    <x v="92"/>
    <x v="92"/>
    <x v="50"/>
    <x v="2"/>
    <x v="87"/>
    <x v="0"/>
    <x v="0"/>
    <x v="8"/>
    <x v="2"/>
    <x v="0"/>
    <x v="2"/>
    <x v="2"/>
    <x v="0"/>
    <x v="3"/>
    <x v="1"/>
    <x v="0"/>
  </r>
  <r>
    <x v="93"/>
    <x v="93"/>
    <x v="0"/>
    <x v="0"/>
    <x v="88"/>
    <x v="10"/>
    <x v="1"/>
    <x v="8"/>
    <x v="2"/>
    <x v="0"/>
    <x v="4"/>
    <x v="4"/>
    <x v="0"/>
    <x v="2"/>
    <x v="1"/>
    <x v="0"/>
  </r>
  <r>
    <x v="94"/>
    <x v="94"/>
    <x v="0"/>
    <x v="0"/>
    <x v="89"/>
    <x v="7"/>
    <x v="0"/>
    <x v="8"/>
    <x v="2"/>
    <x v="0"/>
    <x v="5"/>
    <x v="0"/>
    <x v="0"/>
    <x v="2"/>
    <x v="10"/>
    <x v="0"/>
  </r>
  <r>
    <x v="95"/>
    <x v="95"/>
    <x v="1"/>
    <x v="1"/>
    <x v="90"/>
    <x v="12"/>
    <x v="0"/>
    <x v="8"/>
    <x v="2"/>
    <x v="0"/>
    <x v="4"/>
    <x v="4"/>
    <x v="0"/>
    <x v="0"/>
    <x v="1"/>
    <x v="0"/>
  </r>
  <r>
    <x v="96"/>
    <x v="96"/>
    <x v="0"/>
    <x v="0"/>
    <x v="91"/>
    <x v="7"/>
    <x v="1"/>
    <x v="8"/>
    <x v="2"/>
    <x v="0"/>
    <x v="2"/>
    <x v="3"/>
    <x v="0"/>
    <x v="2"/>
    <x v="11"/>
    <x v="0"/>
  </r>
  <r>
    <x v="97"/>
    <x v="97"/>
    <x v="51"/>
    <x v="4"/>
    <x v="92"/>
    <x v="3"/>
    <x v="0"/>
    <x v="8"/>
    <x v="2"/>
    <x v="0"/>
    <x v="5"/>
    <x v="4"/>
    <x v="0"/>
    <x v="0"/>
    <x v="1"/>
    <x v="0"/>
  </r>
  <r>
    <x v="98"/>
    <x v="98"/>
    <x v="0"/>
    <x v="2"/>
    <x v="93"/>
    <x v="7"/>
    <x v="0"/>
    <x v="8"/>
    <x v="2"/>
    <x v="1"/>
    <x v="4"/>
    <x v="4"/>
    <x v="0"/>
    <x v="5"/>
    <x v="10"/>
    <x v="0"/>
  </r>
  <r>
    <x v="99"/>
    <x v="99"/>
    <x v="0"/>
    <x v="0"/>
    <x v="94"/>
    <x v="7"/>
    <x v="1"/>
    <x v="8"/>
    <x v="2"/>
    <x v="1"/>
    <x v="5"/>
    <x v="4"/>
    <x v="0"/>
    <x v="2"/>
    <x v="1"/>
    <x v="0"/>
  </r>
  <r>
    <x v="100"/>
    <x v="100"/>
    <x v="0"/>
    <x v="0"/>
    <x v="95"/>
    <x v="7"/>
    <x v="1"/>
    <x v="8"/>
    <x v="2"/>
    <x v="0"/>
    <x v="1"/>
    <x v="4"/>
    <x v="0"/>
    <x v="2"/>
    <x v="1"/>
    <x v="0"/>
  </r>
  <r>
    <x v="101"/>
    <x v="101"/>
    <x v="0"/>
    <x v="1"/>
    <x v="96"/>
    <x v="7"/>
    <x v="0"/>
    <x v="8"/>
    <x v="2"/>
    <x v="0"/>
    <x v="2"/>
    <x v="4"/>
    <x v="0"/>
    <x v="1"/>
    <x v="1"/>
    <x v="0"/>
  </r>
  <r>
    <x v="102"/>
    <x v="102"/>
    <x v="1"/>
    <x v="2"/>
    <x v="67"/>
    <x v="7"/>
    <x v="1"/>
    <x v="8"/>
    <x v="2"/>
    <x v="1"/>
    <x v="6"/>
    <x v="4"/>
    <x v="0"/>
    <x v="2"/>
    <x v="1"/>
    <x v="0"/>
  </r>
  <r>
    <x v="103"/>
    <x v="103"/>
    <x v="0"/>
    <x v="2"/>
    <x v="97"/>
    <x v="3"/>
    <x v="0"/>
    <x v="8"/>
    <x v="2"/>
    <x v="0"/>
    <x v="4"/>
    <x v="4"/>
    <x v="0"/>
    <x v="2"/>
    <x v="1"/>
    <x v="0"/>
  </r>
  <r>
    <x v="104"/>
    <x v="104"/>
    <x v="0"/>
    <x v="0"/>
    <x v="98"/>
    <x v="7"/>
    <x v="0"/>
    <x v="8"/>
    <x v="2"/>
    <x v="0"/>
    <x v="2"/>
    <x v="4"/>
    <x v="0"/>
    <x v="3"/>
    <x v="1"/>
    <x v="0"/>
  </r>
  <r>
    <x v="105"/>
    <x v="105"/>
    <x v="52"/>
    <x v="2"/>
    <x v="99"/>
    <x v="3"/>
    <x v="0"/>
    <x v="8"/>
    <x v="2"/>
    <x v="0"/>
    <x v="4"/>
    <x v="4"/>
    <x v="0"/>
    <x v="2"/>
    <x v="1"/>
    <x v="0"/>
  </r>
  <r>
    <x v="106"/>
    <x v="106"/>
    <x v="53"/>
    <x v="0"/>
    <x v="100"/>
    <x v="7"/>
    <x v="0"/>
    <x v="8"/>
    <x v="2"/>
    <x v="1"/>
    <x v="1"/>
    <x v="4"/>
    <x v="0"/>
    <x v="2"/>
    <x v="1"/>
    <x v="0"/>
  </r>
  <r>
    <x v="107"/>
    <x v="107"/>
    <x v="54"/>
    <x v="2"/>
    <x v="101"/>
    <x v="6"/>
    <x v="0"/>
    <x v="8"/>
    <x v="2"/>
    <x v="0"/>
    <x v="2"/>
    <x v="4"/>
    <x v="0"/>
    <x v="1"/>
    <x v="1"/>
    <x v="0"/>
  </r>
  <r>
    <x v="108"/>
    <x v="108"/>
    <x v="0"/>
    <x v="1"/>
    <x v="102"/>
    <x v="3"/>
    <x v="1"/>
    <x v="8"/>
    <x v="2"/>
    <x v="0"/>
    <x v="4"/>
    <x v="4"/>
    <x v="0"/>
    <x v="1"/>
    <x v="1"/>
    <x v="0"/>
  </r>
  <r>
    <x v="109"/>
    <x v="109"/>
    <x v="55"/>
    <x v="2"/>
    <x v="103"/>
    <x v="7"/>
    <x v="0"/>
    <x v="8"/>
    <x v="2"/>
    <x v="1"/>
    <x v="1"/>
    <x v="2"/>
    <x v="0"/>
    <x v="3"/>
    <x v="1"/>
    <x v="0"/>
  </r>
  <r>
    <x v="110"/>
    <x v="110"/>
    <x v="0"/>
    <x v="1"/>
    <x v="81"/>
    <x v="5"/>
    <x v="0"/>
    <x v="8"/>
    <x v="2"/>
    <x v="0"/>
    <x v="6"/>
    <x v="2"/>
    <x v="0"/>
    <x v="2"/>
    <x v="7"/>
    <x v="0"/>
  </r>
  <r>
    <x v="111"/>
    <x v="111"/>
    <x v="0"/>
    <x v="0"/>
    <x v="104"/>
    <x v="7"/>
    <x v="1"/>
    <x v="8"/>
    <x v="2"/>
    <x v="0"/>
    <x v="5"/>
    <x v="4"/>
    <x v="0"/>
    <x v="2"/>
    <x v="1"/>
    <x v="0"/>
  </r>
  <r>
    <x v="112"/>
    <x v="112"/>
    <x v="56"/>
    <x v="2"/>
    <x v="105"/>
    <x v="7"/>
    <x v="0"/>
    <x v="8"/>
    <x v="2"/>
    <x v="0"/>
    <x v="2"/>
    <x v="3"/>
    <x v="0"/>
    <x v="2"/>
    <x v="1"/>
    <x v="0"/>
  </r>
  <r>
    <x v="113"/>
    <x v="113"/>
    <x v="57"/>
    <x v="0"/>
    <x v="67"/>
    <x v="3"/>
    <x v="0"/>
    <x v="8"/>
    <x v="2"/>
    <x v="0"/>
    <x v="2"/>
    <x v="4"/>
    <x v="0"/>
    <x v="0"/>
    <x v="1"/>
    <x v="0"/>
  </r>
  <r>
    <x v="114"/>
    <x v="114"/>
    <x v="0"/>
    <x v="0"/>
    <x v="106"/>
    <x v="3"/>
    <x v="1"/>
    <x v="8"/>
    <x v="2"/>
    <x v="0"/>
    <x v="2"/>
    <x v="1"/>
    <x v="0"/>
    <x v="0"/>
    <x v="1"/>
    <x v="0"/>
  </r>
  <r>
    <x v="115"/>
    <x v="115"/>
    <x v="58"/>
    <x v="0"/>
    <x v="107"/>
    <x v="3"/>
    <x v="0"/>
    <x v="8"/>
    <x v="2"/>
    <x v="0"/>
    <x v="2"/>
    <x v="2"/>
    <x v="0"/>
    <x v="1"/>
    <x v="1"/>
    <x v="0"/>
  </r>
  <r>
    <x v="116"/>
    <x v="116"/>
    <x v="1"/>
    <x v="0"/>
    <x v="108"/>
    <x v="3"/>
    <x v="0"/>
    <x v="8"/>
    <x v="2"/>
    <x v="1"/>
    <x v="1"/>
    <x v="5"/>
    <x v="0"/>
    <x v="0"/>
    <x v="1"/>
    <x v="0"/>
  </r>
  <r>
    <x v="117"/>
    <x v="117"/>
    <x v="59"/>
    <x v="2"/>
    <x v="109"/>
    <x v="3"/>
    <x v="0"/>
    <x v="8"/>
    <x v="2"/>
    <x v="1"/>
    <x v="5"/>
    <x v="4"/>
    <x v="0"/>
    <x v="4"/>
    <x v="1"/>
    <x v="0"/>
  </r>
  <r>
    <x v="118"/>
    <x v="118"/>
    <x v="60"/>
    <x v="3"/>
    <x v="110"/>
    <x v="3"/>
    <x v="0"/>
    <x v="8"/>
    <x v="2"/>
    <x v="0"/>
    <x v="2"/>
    <x v="4"/>
    <x v="0"/>
    <x v="0"/>
    <x v="1"/>
    <x v="0"/>
  </r>
  <r>
    <x v="119"/>
    <x v="119"/>
    <x v="1"/>
    <x v="2"/>
    <x v="111"/>
    <x v="12"/>
    <x v="0"/>
    <x v="8"/>
    <x v="2"/>
    <x v="0"/>
    <x v="1"/>
    <x v="4"/>
    <x v="0"/>
    <x v="0"/>
    <x v="1"/>
    <x v="0"/>
  </r>
  <r>
    <x v="120"/>
    <x v="120"/>
    <x v="61"/>
    <x v="0"/>
    <x v="112"/>
    <x v="7"/>
    <x v="0"/>
    <x v="8"/>
    <x v="2"/>
    <x v="1"/>
    <x v="5"/>
    <x v="4"/>
    <x v="0"/>
    <x v="4"/>
    <x v="12"/>
    <x v="0"/>
  </r>
  <r>
    <x v="121"/>
    <x v="121"/>
    <x v="1"/>
    <x v="2"/>
    <x v="67"/>
    <x v="12"/>
    <x v="0"/>
    <x v="8"/>
    <x v="2"/>
    <x v="1"/>
    <x v="6"/>
    <x v="4"/>
    <x v="0"/>
    <x v="0"/>
    <x v="1"/>
    <x v="0"/>
  </r>
  <r>
    <x v="122"/>
    <x v="122"/>
    <x v="62"/>
    <x v="2"/>
    <x v="113"/>
    <x v="3"/>
    <x v="0"/>
    <x v="8"/>
    <x v="2"/>
    <x v="1"/>
    <x v="4"/>
    <x v="2"/>
    <x v="0"/>
    <x v="2"/>
    <x v="1"/>
    <x v="0"/>
  </r>
  <r>
    <x v="123"/>
    <x v="123"/>
    <x v="63"/>
    <x v="1"/>
    <x v="114"/>
    <x v="12"/>
    <x v="0"/>
    <x v="8"/>
    <x v="2"/>
    <x v="0"/>
    <x v="4"/>
    <x v="4"/>
    <x v="0"/>
    <x v="0"/>
    <x v="1"/>
    <x v="0"/>
  </r>
  <r>
    <x v="124"/>
    <x v="124"/>
    <x v="64"/>
    <x v="1"/>
    <x v="115"/>
    <x v="11"/>
    <x v="0"/>
    <x v="8"/>
    <x v="2"/>
    <x v="0"/>
    <x v="2"/>
    <x v="4"/>
    <x v="0"/>
    <x v="5"/>
    <x v="8"/>
    <x v="0"/>
  </r>
  <r>
    <x v="125"/>
    <x v="125"/>
    <x v="0"/>
    <x v="0"/>
    <x v="116"/>
    <x v="3"/>
    <x v="1"/>
    <x v="8"/>
    <x v="2"/>
    <x v="0"/>
    <x v="2"/>
    <x v="3"/>
    <x v="0"/>
    <x v="1"/>
    <x v="1"/>
    <x v="0"/>
  </r>
  <r>
    <x v="126"/>
    <x v="126"/>
    <x v="28"/>
    <x v="1"/>
    <x v="117"/>
    <x v="5"/>
    <x v="0"/>
    <x v="8"/>
    <x v="2"/>
    <x v="0"/>
    <x v="4"/>
    <x v="3"/>
    <x v="0"/>
    <x v="2"/>
    <x v="0"/>
    <x v="0"/>
  </r>
  <r>
    <x v="127"/>
    <x v="127"/>
    <x v="65"/>
    <x v="1"/>
    <x v="118"/>
    <x v="11"/>
    <x v="0"/>
    <x v="8"/>
    <x v="2"/>
    <x v="1"/>
    <x v="4"/>
    <x v="2"/>
    <x v="0"/>
    <x v="2"/>
    <x v="13"/>
    <x v="0"/>
  </r>
  <r>
    <x v="128"/>
    <x v="128"/>
    <x v="66"/>
    <x v="3"/>
    <x v="119"/>
    <x v="7"/>
    <x v="0"/>
    <x v="8"/>
    <x v="2"/>
    <x v="0"/>
    <x v="2"/>
    <x v="4"/>
    <x v="0"/>
    <x v="2"/>
    <x v="1"/>
    <x v="0"/>
  </r>
  <r>
    <x v="129"/>
    <x v="129"/>
    <x v="67"/>
    <x v="1"/>
    <x v="120"/>
    <x v="7"/>
    <x v="0"/>
    <x v="8"/>
    <x v="2"/>
    <x v="0"/>
    <x v="4"/>
    <x v="1"/>
    <x v="0"/>
    <x v="2"/>
    <x v="14"/>
    <x v="0"/>
  </r>
  <r>
    <x v="130"/>
    <x v="130"/>
    <x v="67"/>
    <x v="1"/>
    <x v="120"/>
    <x v="7"/>
    <x v="0"/>
    <x v="8"/>
    <x v="2"/>
    <x v="0"/>
    <x v="5"/>
    <x v="3"/>
    <x v="0"/>
    <x v="2"/>
    <x v="7"/>
    <x v="0"/>
  </r>
  <r>
    <x v="131"/>
    <x v="131"/>
    <x v="0"/>
    <x v="1"/>
    <x v="121"/>
    <x v="7"/>
    <x v="1"/>
    <x v="8"/>
    <x v="2"/>
    <x v="0"/>
    <x v="2"/>
    <x v="2"/>
    <x v="0"/>
    <x v="1"/>
    <x v="15"/>
    <x v="0"/>
  </r>
  <r>
    <x v="132"/>
    <x v="132"/>
    <x v="68"/>
    <x v="1"/>
    <x v="122"/>
    <x v="7"/>
    <x v="0"/>
    <x v="8"/>
    <x v="2"/>
    <x v="1"/>
    <x v="1"/>
    <x v="2"/>
    <x v="0"/>
    <x v="2"/>
    <x v="3"/>
    <x v="0"/>
  </r>
  <r>
    <x v="133"/>
    <x v="133"/>
    <x v="0"/>
    <x v="1"/>
    <x v="123"/>
    <x v="3"/>
    <x v="0"/>
    <x v="8"/>
    <x v="2"/>
    <x v="1"/>
    <x v="2"/>
    <x v="4"/>
    <x v="0"/>
    <x v="0"/>
    <x v="1"/>
    <x v="0"/>
  </r>
  <r>
    <x v="134"/>
    <x v="134"/>
    <x v="26"/>
    <x v="0"/>
    <x v="124"/>
    <x v="3"/>
    <x v="0"/>
    <x v="8"/>
    <x v="2"/>
    <x v="0"/>
    <x v="4"/>
    <x v="2"/>
    <x v="0"/>
    <x v="2"/>
    <x v="16"/>
    <x v="0"/>
  </r>
  <r>
    <x v="135"/>
    <x v="135"/>
    <x v="1"/>
    <x v="2"/>
    <x v="125"/>
    <x v="7"/>
    <x v="1"/>
    <x v="8"/>
    <x v="2"/>
    <x v="0"/>
    <x v="4"/>
    <x v="2"/>
    <x v="0"/>
    <x v="2"/>
    <x v="16"/>
    <x v="0"/>
  </r>
  <r>
    <x v="136"/>
    <x v="136"/>
    <x v="69"/>
    <x v="1"/>
    <x v="126"/>
    <x v="7"/>
    <x v="0"/>
    <x v="8"/>
    <x v="2"/>
    <x v="1"/>
    <x v="3"/>
    <x v="4"/>
    <x v="0"/>
    <x v="3"/>
    <x v="3"/>
    <x v="0"/>
  </r>
  <r>
    <x v="137"/>
    <x v="137"/>
    <x v="70"/>
    <x v="2"/>
    <x v="127"/>
    <x v="5"/>
    <x v="0"/>
    <x v="8"/>
    <x v="2"/>
    <x v="0"/>
    <x v="3"/>
    <x v="5"/>
    <x v="0"/>
    <x v="0"/>
    <x v="1"/>
    <x v="0"/>
  </r>
  <r>
    <x v="138"/>
    <x v="138"/>
    <x v="71"/>
    <x v="4"/>
    <x v="128"/>
    <x v="11"/>
    <x v="0"/>
    <x v="8"/>
    <x v="2"/>
    <x v="0"/>
    <x v="4"/>
    <x v="4"/>
    <x v="0"/>
    <x v="5"/>
    <x v="1"/>
    <x v="0"/>
  </r>
  <r>
    <x v="139"/>
    <x v="139"/>
    <x v="60"/>
    <x v="2"/>
    <x v="129"/>
    <x v="4"/>
    <x v="0"/>
    <x v="8"/>
    <x v="2"/>
    <x v="0"/>
    <x v="5"/>
    <x v="4"/>
    <x v="0"/>
    <x v="2"/>
    <x v="7"/>
    <x v="0"/>
  </r>
  <r>
    <x v="140"/>
    <x v="140"/>
    <x v="72"/>
    <x v="2"/>
    <x v="130"/>
    <x v="9"/>
    <x v="0"/>
    <x v="8"/>
    <x v="2"/>
    <x v="0"/>
    <x v="2"/>
    <x v="4"/>
    <x v="0"/>
    <x v="1"/>
    <x v="1"/>
    <x v="0"/>
  </r>
  <r>
    <x v="141"/>
    <x v="141"/>
    <x v="0"/>
    <x v="0"/>
    <x v="131"/>
    <x v="7"/>
    <x v="1"/>
    <x v="8"/>
    <x v="2"/>
    <x v="0"/>
    <x v="5"/>
    <x v="3"/>
    <x v="0"/>
    <x v="0"/>
    <x v="1"/>
    <x v="0"/>
  </r>
  <r>
    <x v="142"/>
    <x v="142"/>
    <x v="73"/>
    <x v="1"/>
    <x v="132"/>
    <x v="11"/>
    <x v="1"/>
    <x v="8"/>
    <x v="2"/>
    <x v="0"/>
    <x v="2"/>
    <x v="4"/>
    <x v="0"/>
    <x v="5"/>
    <x v="1"/>
    <x v="0"/>
  </r>
  <r>
    <x v="143"/>
    <x v="143"/>
    <x v="54"/>
    <x v="1"/>
    <x v="133"/>
    <x v="9"/>
    <x v="0"/>
    <x v="8"/>
    <x v="2"/>
    <x v="0"/>
    <x v="4"/>
    <x v="4"/>
    <x v="0"/>
    <x v="1"/>
    <x v="1"/>
    <x v="0"/>
  </r>
  <r>
    <x v="144"/>
    <x v="144"/>
    <x v="74"/>
    <x v="2"/>
    <x v="134"/>
    <x v="11"/>
    <x v="0"/>
    <x v="8"/>
    <x v="2"/>
    <x v="0"/>
    <x v="2"/>
    <x v="4"/>
    <x v="0"/>
    <x v="2"/>
    <x v="1"/>
    <x v="0"/>
  </r>
  <r>
    <x v="145"/>
    <x v="145"/>
    <x v="75"/>
    <x v="4"/>
    <x v="135"/>
    <x v="11"/>
    <x v="0"/>
    <x v="8"/>
    <x v="2"/>
    <x v="0"/>
    <x v="2"/>
    <x v="4"/>
    <x v="0"/>
    <x v="0"/>
    <x v="1"/>
    <x v="0"/>
  </r>
  <r>
    <x v="146"/>
    <x v="88"/>
    <x v="76"/>
    <x v="4"/>
    <x v="81"/>
    <x v="3"/>
    <x v="0"/>
    <x v="8"/>
    <x v="2"/>
    <x v="0"/>
    <x v="5"/>
    <x v="3"/>
    <x v="0"/>
    <x v="2"/>
    <x v="1"/>
    <x v="0"/>
  </r>
  <r>
    <x v="147"/>
    <x v="146"/>
    <x v="0"/>
    <x v="0"/>
    <x v="136"/>
    <x v="3"/>
    <x v="0"/>
    <x v="8"/>
    <x v="2"/>
    <x v="0"/>
    <x v="2"/>
    <x v="4"/>
    <x v="0"/>
    <x v="0"/>
    <x v="1"/>
    <x v="0"/>
  </r>
  <r>
    <x v="148"/>
    <x v="147"/>
    <x v="26"/>
    <x v="0"/>
    <x v="137"/>
    <x v="3"/>
    <x v="0"/>
    <x v="8"/>
    <x v="2"/>
    <x v="0"/>
    <x v="4"/>
    <x v="2"/>
    <x v="0"/>
    <x v="2"/>
    <x v="1"/>
    <x v="0"/>
  </r>
  <r>
    <x v="149"/>
    <x v="148"/>
    <x v="77"/>
    <x v="0"/>
    <x v="138"/>
    <x v="10"/>
    <x v="0"/>
    <x v="8"/>
    <x v="2"/>
    <x v="0"/>
    <x v="2"/>
    <x v="4"/>
    <x v="0"/>
    <x v="2"/>
    <x v="1"/>
    <x v="0"/>
  </r>
  <r>
    <x v="150"/>
    <x v="149"/>
    <x v="78"/>
    <x v="1"/>
    <x v="139"/>
    <x v="3"/>
    <x v="0"/>
    <x v="8"/>
    <x v="2"/>
    <x v="1"/>
    <x v="5"/>
    <x v="4"/>
    <x v="0"/>
    <x v="1"/>
    <x v="1"/>
    <x v="0"/>
  </r>
  <r>
    <x v="151"/>
    <x v="150"/>
    <x v="79"/>
    <x v="2"/>
    <x v="140"/>
    <x v="3"/>
    <x v="0"/>
    <x v="8"/>
    <x v="2"/>
    <x v="0"/>
    <x v="4"/>
    <x v="4"/>
    <x v="0"/>
    <x v="2"/>
    <x v="1"/>
    <x v="0"/>
  </r>
  <r>
    <x v="152"/>
    <x v="151"/>
    <x v="0"/>
    <x v="1"/>
    <x v="141"/>
    <x v="3"/>
    <x v="0"/>
    <x v="8"/>
    <x v="2"/>
    <x v="0"/>
    <x v="2"/>
    <x v="3"/>
    <x v="0"/>
    <x v="0"/>
    <x v="0"/>
    <x v="0"/>
  </r>
  <r>
    <x v="153"/>
    <x v="152"/>
    <x v="80"/>
    <x v="4"/>
    <x v="67"/>
    <x v="3"/>
    <x v="0"/>
    <x v="8"/>
    <x v="2"/>
    <x v="0"/>
    <x v="6"/>
    <x v="1"/>
    <x v="0"/>
    <x v="4"/>
    <x v="1"/>
    <x v="0"/>
  </r>
  <r>
    <x v="154"/>
    <x v="153"/>
    <x v="0"/>
    <x v="1"/>
    <x v="142"/>
    <x v="7"/>
    <x v="1"/>
    <x v="8"/>
    <x v="2"/>
    <x v="0"/>
    <x v="2"/>
    <x v="4"/>
    <x v="0"/>
    <x v="2"/>
    <x v="1"/>
    <x v="0"/>
  </r>
  <r>
    <x v="155"/>
    <x v="154"/>
    <x v="81"/>
    <x v="2"/>
    <x v="143"/>
    <x v="4"/>
    <x v="0"/>
    <x v="8"/>
    <x v="2"/>
    <x v="0"/>
    <x v="2"/>
    <x v="3"/>
    <x v="0"/>
    <x v="5"/>
    <x v="1"/>
    <x v="0"/>
  </r>
  <r>
    <x v="156"/>
    <x v="155"/>
    <x v="82"/>
    <x v="2"/>
    <x v="144"/>
    <x v="4"/>
    <x v="0"/>
    <x v="8"/>
    <x v="2"/>
    <x v="0"/>
    <x v="2"/>
    <x v="3"/>
    <x v="0"/>
    <x v="0"/>
    <x v="17"/>
    <x v="0"/>
  </r>
  <r>
    <x v="157"/>
    <x v="156"/>
    <x v="9"/>
    <x v="4"/>
    <x v="145"/>
    <x v="4"/>
    <x v="1"/>
    <x v="8"/>
    <x v="2"/>
    <x v="0"/>
    <x v="2"/>
    <x v="4"/>
    <x v="0"/>
    <x v="5"/>
    <x v="1"/>
    <x v="0"/>
  </r>
  <r>
    <x v="158"/>
    <x v="157"/>
    <x v="83"/>
    <x v="2"/>
    <x v="146"/>
    <x v="4"/>
    <x v="0"/>
    <x v="8"/>
    <x v="2"/>
    <x v="1"/>
    <x v="1"/>
    <x v="3"/>
    <x v="0"/>
    <x v="2"/>
    <x v="7"/>
    <x v="0"/>
  </r>
  <r>
    <x v="159"/>
    <x v="158"/>
    <x v="1"/>
    <x v="2"/>
    <x v="67"/>
    <x v="7"/>
    <x v="0"/>
    <x v="8"/>
    <x v="2"/>
    <x v="0"/>
    <x v="5"/>
    <x v="1"/>
    <x v="0"/>
    <x v="4"/>
    <x v="1"/>
    <x v="0"/>
  </r>
  <r>
    <x v="160"/>
    <x v="159"/>
    <x v="0"/>
    <x v="2"/>
    <x v="147"/>
    <x v="4"/>
    <x v="0"/>
    <x v="8"/>
    <x v="2"/>
    <x v="0"/>
    <x v="1"/>
    <x v="2"/>
    <x v="0"/>
    <x v="0"/>
    <x v="1"/>
    <x v="0"/>
  </r>
  <r>
    <x v="161"/>
    <x v="160"/>
    <x v="1"/>
    <x v="0"/>
    <x v="148"/>
    <x v="4"/>
    <x v="1"/>
    <x v="8"/>
    <x v="2"/>
    <x v="0"/>
    <x v="3"/>
    <x v="4"/>
    <x v="0"/>
    <x v="1"/>
    <x v="1"/>
    <x v="0"/>
  </r>
  <r>
    <x v="162"/>
    <x v="161"/>
    <x v="84"/>
    <x v="2"/>
    <x v="149"/>
    <x v="7"/>
    <x v="0"/>
    <x v="8"/>
    <x v="2"/>
    <x v="1"/>
    <x v="1"/>
    <x v="4"/>
    <x v="0"/>
    <x v="3"/>
    <x v="3"/>
    <x v="0"/>
  </r>
  <r>
    <x v="163"/>
    <x v="162"/>
    <x v="85"/>
    <x v="1"/>
    <x v="150"/>
    <x v="2"/>
    <x v="0"/>
    <x v="8"/>
    <x v="2"/>
    <x v="1"/>
    <x v="2"/>
    <x v="4"/>
    <x v="0"/>
    <x v="1"/>
    <x v="1"/>
    <x v="0"/>
  </r>
  <r>
    <x v="164"/>
    <x v="163"/>
    <x v="86"/>
    <x v="0"/>
    <x v="151"/>
    <x v="5"/>
    <x v="1"/>
    <x v="8"/>
    <x v="2"/>
    <x v="0"/>
    <x v="2"/>
    <x v="3"/>
    <x v="0"/>
    <x v="5"/>
    <x v="1"/>
    <x v="0"/>
  </r>
  <r>
    <x v="165"/>
    <x v="164"/>
    <x v="87"/>
    <x v="1"/>
    <x v="152"/>
    <x v="6"/>
    <x v="0"/>
    <x v="8"/>
    <x v="2"/>
    <x v="1"/>
    <x v="5"/>
    <x v="4"/>
    <x v="0"/>
    <x v="3"/>
    <x v="18"/>
    <x v="0"/>
  </r>
  <r>
    <x v="166"/>
    <x v="165"/>
    <x v="88"/>
    <x v="2"/>
    <x v="81"/>
    <x v="1"/>
    <x v="1"/>
    <x v="8"/>
    <x v="2"/>
    <x v="1"/>
    <x v="2"/>
    <x v="4"/>
    <x v="0"/>
    <x v="2"/>
    <x v="1"/>
    <x v="0"/>
  </r>
  <r>
    <x v="167"/>
    <x v="166"/>
    <x v="1"/>
    <x v="2"/>
    <x v="67"/>
    <x v="1"/>
    <x v="1"/>
    <x v="8"/>
    <x v="2"/>
    <x v="1"/>
    <x v="6"/>
    <x v="4"/>
    <x v="0"/>
    <x v="2"/>
    <x v="1"/>
    <x v="0"/>
  </r>
  <r>
    <x v="168"/>
    <x v="167"/>
    <x v="66"/>
    <x v="0"/>
    <x v="153"/>
    <x v="1"/>
    <x v="1"/>
    <x v="8"/>
    <x v="2"/>
    <x v="0"/>
    <x v="4"/>
    <x v="4"/>
    <x v="0"/>
    <x v="2"/>
    <x v="1"/>
    <x v="0"/>
  </r>
  <r>
    <x v="169"/>
    <x v="168"/>
    <x v="89"/>
    <x v="4"/>
    <x v="82"/>
    <x v="4"/>
    <x v="0"/>
    <x v="8"/>
    <x v="2"/>
    <x v="0"/>
    <x v="2"/>
    <x v="4"/>
    <x v="0"/>
    <x v="1"/>
    <x v="3"/>
    <x v="0"/>
  </r>
  <r>
    <x v="170"/>
    <x v="169"/>
    <x v="0"/>
    <x v="1"/>
    <x v="154"/>
    <x v="7"/>
    <x v="0"/>
    <x v="8"/>
    <x v="2"/>
    <x v="0"/>
    <x v="2"/>
    <x v="2"/>
    <x v="0"/>
    <x v="2"/>
    <x v="1"/>
    <x v="0"/>
  </r>
  <r>
    <x v="171"/>
    <x v="170"/>
    <x v="0"/>
    <x v="0"/>
    <x v="155"/>
    <x v="3"/>
    <x v="0"/>
    <x v="8"/>
    <x v="2"/>
    <x v="0"/>
    <x v="4"/>
    <x v="3"/>
    <x v="0"/>
    <x v="0"/>
    <x v="0"/>
    <x v="0"/>
  </r>
  <r>
    <x v="172"/>
    <x v="171"/>
    <x v="0"/>
    <x v="0"/>
    <x v="156"/>
    <x v="7"/>
    <x v="1"/>
    <x v="8"/>
    <x v="2"/>
    <x v="0"/>
    <x v="4"/>
    <x v="3"/>
    <x v="0"/>
    <x v="1"/>
    <x v="1"/>
    <x v="0"/>
  </r>
  <r>
    <x v="173"/>
    <x v="172"/>
    <x v="90"/>
    <x v="2"/>
    <x v="157"/>
    <x v="4"/>
    <x v="0"/>
    <x v="8"/>
    <x v="2"/>
    <x v="0"/>
    <x v="1"/>
    <x v="3"/>
    <x v="0"/>
    <x v="2"/>
    <x v="1"/>
    <x v="0"/>
  </r>
  <r>
    <x v="174"/>
    <x v="173"/>
    <x v="91"/>
    <x v="1"/>
    <x v="158"/>
    <x v="4"/>
    <x v="0"/>
    <x v="8"/>
    <x v="2"/>
    <x v="1"/>
    <x v="4"/>
    <x v="3"/>
    <x v="0"/>
    <x v="2"/>
    <x v="1"/>
    <x v="0"/>
  </r>
  <r>
    <x v="175"/>
    <x v="174"/>
    <x v="92"/>
    <x v="2"/>
    <x v="159"/>
    <x v="6"/>
    <x v="0"/>
    <x v="8"/>
    <x v="2"/>
    <x v="0"/>
    <x v="2"/>
    <x v="4"/>
    <x v="0"/>
    <x v="2"/>
    <x v="1"/>
    <x v="0"/>
  </r>
  <r>
    <x v="176"/>
    <x v="175"/>
    <x v="80"/>
    <x v="3"/>
    <x v="160"/>
    <x v="4"/>
    <x v="0"/>
    <x v="8"/>
    <x v="2"/>
    <x v="1"/>
    <x v="2"/>
    <x v="4"/>
    <x v="0"/>
    <x v="2"/>
    <x v="1"/>
    <x v="0"/>
  </r>
  <r>
    <x v="177"/>
    <x v="176"/>
    <x v="1"/>
    <x v="4"/>
    <x v="161"/>
    <x v="9"/>
    <x v="1"/>
    <x v="8"/>
    <x v="2"/>
    <x v="0"/>
    <x v="4"/>
    <x v="4"/>
    <x v="0"/>
    <x v="1"/>
    <x v="1"/>
    <x v="0"/>
  </r>
  <r>
    <x v="178"/>
    <x v="177"/>
    <x v="47"/>
    <x v="0"/>
    <x v="162"/>
    <x v="9"/>
    <x v="1"/>
    <x v="8"/>
    <x v="2"/>
    <x v="0"/>
    <x v="2"/>
    <x v="5"/>
    <x v="0"/>
    <x v="3"/>
    <x v="1"/>
    <x v="0"/>
  </r>
  <r>
    <x v="179"/>
    <x v="178"/>
    <x v="87"/>
    <x v="0"/>
    <x v="163"/>
    <x v="2"/>
    <x v="0"/>
    <x v="8"/>
    <x v="2"/>
    <x v="1"/>
    <x v="5"/>
    <x v="3"/>
    <x v="0"/>
    <x v="2"/>
    <x v="1"/>
    <x v="0"/>
  </r>
  <r>
    <x v="180"/>
    <x v="179"/>
    <x v="0"/>
    <x v="0"/>
    <x v="164"/>
    <x v="7"/>
    <x v="1"/>
    <x v="8"/>
    <x v="2"/>
    <x v="0"/>
    <x v="4"/>
    <x v="4"/>
    <x v="0"/>
    <x v="2"/>
    <x v="1"/>
    <x v="0"/>
  </r>
  <r>
    <x v="181"/>
    <x v="180"/>
    <x v="1"/>
    <x v="1"/>
    <x v="165"/>
    <x v="2"/>
    <x v="0"/>
    <x v="8"/>
    <x v="2"/>
    <x v="0"/>
    <x v="5"/>
    <x v="4"/>
    <x v="0"/>
    <x v="2"/>
    <x v="1"/>
    <x v="0"/>
  </r>
  <r>
    <x v="182"/>
    <x v="181"/>
    <x v="93"/>
    <x v="1"/>
    <x v="81"/>
    <x v="0"/>
    <x v="0"/>
    <x v="8"/>
    <x v="2"/>
    <x v="0"/>
    <x v="2"/>
    <x v="4"/>
    <x v="0"/>
    <x v="3"/>
    <x v="1"/>
    <x v="0"/>
  </r>
  <r>
    <x v="183"/>
    <x v="182"/>
    <x v="28"/>
    <x v="3"/>
    <x v="166"/>
    <x v="7"/>
    <x v="1"/>
    <x v="8"/>
    <x v="2"/>
    <x v="0"/>
    <x v="2"/>
    <x v="2"/>
    <x v="0"/>
    <x v="5"/>
    <x v="1"/>
    <x v="0"/>
  </r>
  <r>
    <x v="184"/>
    <x v="183"/>
    <x v="0"/>
    <x v="1"/>
    <x v="167"/>
    <x v="2"/>
    <x v="1"/>
    <x v="8"/>
    <x v="2"/>
    <x v="0"/>
    <x v="2"/>
    <x v="3"/>
    <x v="0"/>
    <x v="1"/>
    <x v="1"/>
    <x v="0"/>
  </r>
  <r>
    <x v="185"/>
    <x v="184"/>
    <x v="94"/>
    <x v="1"/>
    <x v="168"/>
    <x v="2"/>
    <x v="0"/>
    <x v="8"/>
    <x v="2"/>
    <x v="0"/>
    <x v="1"/>
    <x v="4"/>
    <x v="0"/>
    <x v="2"/>
    <x v="1"/>
    <x v="0"/>
  </r>
  <r>
    <x v="186"/>
    <x v="185"/>
    <x v="0"/>
    <x v="0"/>
    <x v="169"/>
    <x v="2"/>
    <x v="0"/>
    <x v="8"/>
    <x v="2"/>
    <x v="0"/>
    <x v="2"/>
    <x v="1"/>
    <x v="0"/>
    <x v="1"/>
    <x v="1"/>
    <x v="0"/>
  </r>
  <r>
    <x v="187"/>
    <x v="186"/>
    <x v="66"/>
    <x v="0"/>
    <x v="170"/>
    <x v="12"/>
    <x v="1"/>
    <x v="8"/>
    <x v="2"/>
    <x v="1"/>
    <x v="4"/>
    <x v="2"/>
    <x v="0"/>
    <x v="2"/>
    <x v="1"/>
    <x v="0"/>
  </r>
  <r>
    <x v="188"/>
    <x v="187"/>
    <x v="48"/>
    <x v="2"/>
    <x v="171"/>
    <x v="2"/>
    <x v="0"/>
    <x v="8"/>
    <x v="2"/>
    <x v="1"/>
    <x v="2"/>
    <x v="4"/>
    <x v="0"/>
    <x v="2"/>
    <x v="1"/>
    <x v="0"/>
  </r>
  <r>
    <x v="189"/>
    <x v="188"/>
    <x v="48"/>
    <x v="1"/>
    <x v="172"/>
    <x v="11"/>
    <x v="0"/>
    <x v="8"/>
    <x v="2"/>
    <x v="0"/>
    <x v="2"/>
    <x v="4"/>
    <x v="0"/>
    <x v="1"/>
    <x v="1"/>
    <x v="0"/>
  </r>
  <r>
    <x v="190"/>
    <x v="189"/>
    <x v="95"/>
    <x v="1"/>
    <x v="173"/>
    <x v="2"/>
    <x v="0"/>
    <x v="8"/>
    <x v="2"/>
    <x v="0"/>
    <x v="5"/>
    <x v="4"/>
    <x v="0"/>
    <x v="2"/>
    <x v="1"/>
    <x v="0"/>
  </r>
  <r>
    <x v="191"/>
    <x v="119"/>
    <x v="1"/>
    <x v="2"/>
    <x v="174"/>
    <x v="12"/>
    <x v="0"/>
    <x v="8"/>
    <x v="2"/>
    <x v="1"/>
    <x v="1"/>
    <x v="2"/>
    <x v="0"/>
    <x v="0"/>
    <x v="1"/>
    <x v="0"/>
  </r>
  <r>
    <x v="192"/>
    <x v="190"/>
    <x v="1"/>
    <x v="2"/>
    <x v="82"/>
    <x v="12"/>
    <x v="0"/>
    <x v="8"/>
    <x v="2"/>
    <x v="1"/>
    <x v="4"/>
    <x v="1"/>
    <x v="0"/>
    <x v="0"/>
    <x v="1"/>
    <x v="0"/>
  </r>
  <r>
    <x v="193"/>
    <x v="191"/>
    <x v="96"/>
    <x v="0"/>
    <x v="175"/>
    <x v="12"/>
    <x v="0"/>
    <x v="8"/>
    <x v="2"/>
    <x v="0"/>
    <x v="5"/>
    <x v="4"/>
    <x v="0"/>
    <x v="5"/>
    <x v="1"/>
    <x v="0"/>
  </r>
  <r>
    <x v="194"/>
    <x v="192"/>
    <x v="1"/>
    <x v="2"/>
    <x v="176"/>
    <x v="12"/>
    <x v="0"/>
    <x v="8"/>
    <x v="2"/>
    <x v="0"/>
    <x v="5"/>
    <x v="1"/>
    <x v="0"/>
    <x v="2"/>
    <x v="1"/>
    <x v="0"/>
  </r>
  <r>
    <x v="195"/>
    <x v="193"/>
    <x v="2"/>
    <x v="2"/>
    <x v="177"/>
    <x v="12"/>
    <x v="1"/>
    <x v="8"/>
    <x v="2"/>
    <x v="0"/>
    <x v="4"/>
    <x v="4"/>
    <x v="0"/>
    <x v="3"/>
    <x v="1"/>
    <x v="0"/>
  </r>
  <r>
    <x v="196"/>
    <x v="194"/>
    <x v="1"/>
    <x v="0"/>
    <x v="178"/>
    <x v="3"/>
    <x v="1"/>
    <x v="8"/>
    <x v="2"/>
    <x v="0"/>
    <x v="4"/>
    <x v="4"/>
    <x v="0"/>
    <x v="0"/>
    <x v="1"/>
    <x v="0"/>
  </r>
  <r>
    <x v="197"/>
    <x v="195"/>
    <x v="1"/>
    <x v="2"/>
    <x v="179"/>
    <x v="12"/>
    <x v="0"/>
    <x v="8"/>
    <x v="2"/>
    <x v="0"/>
    <x v="1"/>
    <x v="4"/>
    <x v="0"/>
    <x v="2"/>
    <x v="19"/>
    <x v="0"/>
  </r>
  <r>
    <x v="198"/>
    <x v="196"/>
    <x v="97"/>
    <x v="1"/>
    <x v="180"/>
    <x v="12"/>
    <x v="0"/>
    <x v="8"/>
    <x v="2"/>
    <x v="1"/>
    <x v="2"/>
    <x v="4"/>
    <x v="0"/>
    <x v="5"/>
    <x v="1"/>
    <x v="0"/>
  </r>
  <r>
    <x v="199"/>
    <x v="197"/>
    <x v="48"/>
    <x v="4"/>
    <x v="181"/>
    <x v="9"/>
    <x v="0"/>
    <x v="8"/>
    <x v="2"/>
    <x v="1"/>
    <x v="6"/>
    <x v="4"/>
    <x v="0"/>
    <x v="5"/>
    <x v="1"/>
    <x v="0"/>
  </r>
  <r>
    <x v="200"/>
    <x v="198"/>
    <x v="98"/>
    <x v="2"/>
    <x v="182"/>
    <x v="11"/>
    <x v="0"/>
    <x v="8"/>
    <x v="2"/>
    <x v="0"/>
    <x v="2"/>
    <x v="3"/>
    <x v="0"/>
    <x v="2"/>
    <x v="1"/>
    <x v="0"/>
  </r>
  <r>
    <x v="201"/>
    <x v="199"/>
    <x v="99"/>
    <x v="0"/>
    <x v="183"/>
    <x v="2"/>
    <x v="0"/>
    <x v="8"/>
    <x v="2"/>
    <x v="0"/>
    <x v="3"/>
    <x v="4"/>
    <x v="0"/>
    <x v="1"/>
    <x v="1"/>
    <x v="0"/>
  </r>
  <r>
    <x v="202"/>
    <x v="200"/>
    <x v="1"/>
    <x v="4"/>
    <x v="184"/>
    <x v="12"/>
    <x v="0"/>
    <x v="8"/>
    <x v="2"/>
    <x v="1"/>
    <x v="4"/>
    <x v="4"/>
    <x v="0"/>
    <x v="0"/>
    <x v="1"/>
    <x v="0"/>
  </r>
  <r>
    <x v="203"/>
    <x v="201"/>
    <x v="1"/>
    <x v="1"/>
    <x v="185"/>
    <x v="3"/>
    <x v="0"/>
    <x v="8"/>
    <x v="2"/>
    <x v="1"/>
    <x v="4"/>
    <x v="4"/>
    <x v="0"/>
    <x v="2"/>
    <x v="1"/>
    <x v="0"/>
  </r>
  <r>
    <x v="204"/>
    <x v="202"/>
    <x v="75"/>
    <x v="4"/>
    <x v="186"/>
    <x v="11"/>
    <x v="0"/>
    <x v="8"/>
    <x v="2"/>
    <x v="0"/>
    <x v="2"/>
    <x v="4"/>
    <x v="0"/>
    <x v="2"/>
    <x v="1"/>
    <x v="0"/>
  </r>
  <r>
    <x v="205"/>
    <x v="203"/>
    <x v="1"/>
    <x v="1"/>
    <x v="187"/>
    <x v="12"/>
    <x v="1"/>
    <x v="8"/>
    <x v="2"/>
    <x v="0"/>
    <x v="3"/>
    <x v="4"/>
    <x v="0"/>
    <x v="2"/>
    <x v="1"/>
    <x v="0"/>
  </r>
  <r>
    <x v="206"/>
    <x v="204"/>
    <x v="1"/>
    <x v="4"/>
    <x v="188"/>
    <x v="12"/>
    <x v="1"/>
    <x v="8"/>
    <x v="2"/>
    <x v="0"/>
    <x v="3"/>
    <x v="1"/>
    <x v="0"/>
    <x v="1"/>
    <x v="1"/>
    <x v="0"/>
  </r>
  <r>
    <x v="207"/>
    <x v="205"/>
    <x v="100"/>
    <x v="1"/>
    <x v="189"/>
    <x v="2"/>
    <x v="0"/>
    <x v="8"/>
    <x v="2"/>
    <x v="1"/>
    <x v="2"/>
    <x v="4"/>
    <x v="0"/>
    <x v="4"/>
    <x v="1"/>
    <x v="0"/>
  </r>
  <r>
    <x v="208"/>
    <x v="67"/>
    <x v="1"/>
    <x v="1"/>
    <x v="67"/>
    <x v="3"/>
    <x v="1"/>
    <x v="8"/>
    <x v="2"/>
    <x v="1"/>
    <x v="5"/>
    <x v="4"/>
    <x v="0"/>
    <x v="2"/>
    <x v="1"/>
    <x v="0"/>
  </r>
  <r>
    <x v="209"/>
    <x v="206"/>
    <x v="0"/>
    <x v="2"/>
    <x v="81"/>
    <x v="12"/>
    <x v="1"/>
    <x v="8"/>
    <x v="2"/>
    <x v="0"/>
    <x v="2"/>
    <x v="3"/>
    <x v="0"/>
    <x v="2"/>
    <x v="1"/>
    <x v="0"/>
  </r>
  <r>
    <x v="210"/>
    <x v="207"/>
    <x v="57"/>
    <x v="4"/>
    <x v="67"/>
    <x v="3"/>
    <x v="0"/>
    <x v="8"/>
    <x v="2"/>
    <x v="0"/>
    <x v="6"/>
    <x v="4"/>
    <x v="0"/>
    <x v="1"/>
    <x v="1"/>
    <x v="0"/>
  </r>
  <r>
    <x v="211"/>
    <x v="208"/>
    <x v="1"/>
    <x v="4"/>
    <x v="190"/>
    <x v="8"/>
    <x v="0"/>
    <x v="8"/>
    <x v="2"/>
    <x v="0"/>
    <x v="5"/>
    <x v="1"/>
    <x v="0"/>
    <x v="2"/>
    <x v="1"/>
    <x v="0"/>
  </r>
  <r>
    <x v="212"/>
    <x v="209"/>
    <x v="1"/>
    <x v="0"/>
    <x v="67"/>
    <x v="12"/>
    <x v="0"/>
    <x v="8"/>
    <x v="2"/>
    <x v="0"/>
    <x v="5"/>
    <x v="4"/>
    <x v="0"/>
    <x v="2"/>
    <x v="20"/>
    <x v="0"/>
  </r>
  <r>
    <x v="213"/>
    <x v="210"/>
    <x v="101"/>
    <x v="2"/>
    <x v="191"/>
    <x v="2"/>
    <x v="0"/>
    <x v="8"/>
    <x v="2"/>
    <x v="0"/>
    <x v="6"/>
    <x v="3"/>
    <x v="0"/>
    <x v="1"/>
    <x v="21"/>
    <x v="0"/>
  </r>
  <r>
    <x v="214"/>
    <x v="211"/>
    <x v="0"/>
    <x v="1"/>
    <x v="192"/>
    <x v="12"/>
    <x v="0"/>
    <x v="8"/>
    <x v="2"/>
    <x v="0"/>
    <x v="4"/>
    <x v="4"/>
    <x v="0"/>
    <x v="2"/>
    <x v="1"/>
    <x v="0"/>
  </r>
  <r>
    <x v="215"/>
    <x v="212"/>
    <x v="28"/>
    <x v="2"/>
    <x v="193"/>
    <x v="2"/>
    <x v="0"/>
    <x v="8"/>
    <x v="2"/>
    <x v="0"/>
    <x v="2"/>
    <x v="4"/>
    <x v="0"/>
    <x v="0"/>
    <x v="1"/>
    <x v="0"/>
  </r>
  <r>
    <x v="216"/>
    <x v="213"/>
    <x v="45"/>
    <x v="2"/>
    <x v="81"/>
    <x v="7"/>
    <x v="0"/>
    <x v="8"/>
    <x v="2"/>
    <x v="0"/>
    <x v="1"/>
    <x v="4"/>
    <x v="0"/>
    <x v="2"/>
    <x v="7"/>
    <x v="0"/>
  </r>
  <r>
    <x v="217"/>
    <x v="214"/>
    <x v="95"/>
    <x v="1"/>
    <x v="194"/>
    <x v="2"/>
    <x v="0"/>
    <x v="8"/>
    <x v="2"/>
    <x v="1"/>
    <x v="4"/>
    <x v="3"/>
    <x v="0"/>
    <x v="6"/>
    <x v="1"/>
    <x v="0"/>
  </r>
  <r>
    <x v="218"/>
    <x v="215"/>
    <x v="1"/>
    <x v="0"/>
    <x v="195"/>
    <x v="2"/>
    <x v="0"/>
    <x v="8"/>
    <x v="2"/>
    <x v="0"/>
    <x v="4"/>
    <x v="4"/>
    <x v="0"/>
    <x v="6"/>
    <x v="1"/>
    <x v="0"/>
  </r>
  <r>
    <x v="219"/>
    <x v="216"/>
    <x v="1"/>
    <x v="2"/>
    <x v="179"/>
    <x v="3"/>
    <x v="1"/>
    <x v="8"/>
    <x v="2"/>
    <x v="1"/>
    <x v="5"/>
    <x v="4"/>
    <x v="0"/>
    <x v="2"/>
    <x v="22"/>
    <x v="0"/>
  </r>
  <r>
    <x v="220"/>
    <x v="217"/>
    <x v="57"/>
    <x v="2"/>
    <x v="87"/>
    <x v="9"/>
    <x v="0"/>
    <x v="8"/>
    <x v="2"/>
    <x v="1"/>
    <x v="2"/>
    <x v="4"/>
    <x v="0"/>
    <x v="5"/>
    <x v="1"/>
    <x v="0"/>
  </r>
  <r>
    <x v="221"/>
    <x v="218"/>
    <x v="1"/>
    <x v="0"/>
    <x v="196"/>
    <x v="2"/>
    <x v="0"/>
    <x v="8"/>
    <x v="2"/>
    <x v="0"/>
    <x v="5"/>
    <x v="1"/>
    <x v="0"/>
    <x v="2"/>
    <x v="1"/>
    <x v="0"/>
  </r>
  <r>
    <x v="222"/>
    <x v="219"/>
    <x v="102"/>
    <x v="1"/>
    <x v="197"/>
    <x v="0"/>
    <x v="0"/>
    <x v="8"/>
    <x v="2"/>
    <x v="1"/>
    <x v="2"/>
    <x v="2"/>
    <x v="0"/>
    <x v="2"/>
    <x v="3"/>
    <x v="0"/>
  </r>
  <r>
    <x v="223"/>
    <x v="220"/>
    <x v="103"/>
    <x v="2"/>
    <x v="198"/>
    <x v="11"/>
    <x v="0"/>
    <x v="8"/>
    <x v="2"/>
    <x v="1"/>
    <x v="2"/>
    <x v="4"/>
    <x v="0"/>
    <x v="5"/>
    <x v="1"/>
    <x v="0"/>
  </r>
  <r>
    <x v="224"/>
    <x v="221"/>
    <x v="1"/>
    <x v="2"/>
    <x v="82"/>
    <x v="12"/>
    <x v="1"/>
    <x v="8"/>
    <x v="2"/>
    <x v="0"/>
    <x v="4"/>
    <x v="1"/>
    <x v="0"/>
    <x v="2"/>
    <x v="1"/>
    <x v="0"/>
  </r>
  <r>
    <x v="225"/>
    <x v="222"/>
    <x v="1"/>
    <x v="4"/>
    <x v="82"/>
    <x v="12"/>
    <x v="0"/>
    <x v="8"/>
    <x v="2"/>
    <x v="0"/>
    <x v="4"/>
    <x v="4"/>
    <x v="0"/>
    <x v="1"/>
    <x v="1"/>
    <x v="0"/>
  </r>
  <r>
    <x v="226"/>
    <x v="223"/>
    <x v="104"/>
    <x v="2"/>
    <x v="199"/>
    <x v="12"/>
    <x v="0"/>
    <x v="8"/>
    <x v="2"/>
    <x v="0"/>
    <x v="2"/>
    <x v="4"/>
    <x v="0"/>
    <x v="5"/>
    <x v="1"/>
    <x v="0"/>
  </r>
  <r>
    <x v="227"/>
    <x v="224"/>
    <x v="1"/>
    <x v="2"/>
    <x v="67"/>
    <x v="11"/>
    <x v="1"/>
    <x v="8"/>
    <x v="2"/>
    <x v="0"/>
    <x v="5"/>
    <x v="3"/>
    <x v="0"/>
    <x v="0"/>
    <x v="1"/>
    <x v="0"/>
  </r>
  <r>
    <x v="228"/>
    <x v="225"/>
    <x v="1"/>
    <x v="1"/>
    <x v="200"/>
    <x v="2"/>
    <x v="0"/>
    <x v="8"/>
    <x v="2"/>
    <x v="0"/>
    <x v="1"/>
    <x v="4"/>
    <x v="0"/>
    <x v="6"/>
    <x v="1"/>
    <x v="0"/>
  </r>
  <r>
    <x v="229"/>
    <x v="226"/>
    <x v="0"/>
    <x v="4"/>
    <x v="201"/>
    <x v="11"/>
    <x v="0"/>
    <x v="8"/>
    <x v="2"/>
    <x v="0"/>
    <x v="2"/>
    <x v="4"/>
    <x v="0"/>
    <x v="5"/>
    <x v="1"/>
    <x v="0"/>
  </r>
  <r>
    <x v="230"/>
    <x v="227"/>
    <x v="105"/>
    <x v="1"/>
    <x v="202"/>
    <x v="11"/>
    <x v="0"/>
    <x v="8"/>
    <x v="2"/>
    <x v="0"/>
    <x v="2"/>
    <x v="3"/>
    <x v="0"/>
    <x v="3"/>
    <x v="1"/>
    <x v="0"/>
  </r>
  <r>
    <x v="231"/>
    <x v="228"/>
    <x v="0"/>
    <x v="2"/>
    <x v="82"/>
    <x v="12"/>
    <x v="1"/>
    <x v="8"/>
    <x v="2"/>
    <x v="0"/>
    <x v="2"/>
    <x v="4"/>
    <x v="0"/>
    <x v="2"/>
    <x v="1"/>
    <x v="0"/>
  </r>
  <r>
    <x v="232"/>
    <x v="229"/>
    <x v="106"/>
    <x v="0"/>
    <x v="203"/>
    <x v="11"/>
    <x v="0"/>
    <x v="8"/>
    <x v="2"/>
    <x v="0"/>
    <x v="2"/>
    <x v="4"/>
    <x v="0"/>
    <x v="5"/>
    <x v="1"/>
    <x v="0"/>
  </r>
  <r>
    <x v="233"/>
    <x v="230"/>
    <x v="28"/>
    <x v="4"/>
    <x v="204"/>
    <x v="11"/>
    <x v="1"/>
    <x v="8"/>
    <x v="2"/>
    <x v="0"/>
    <x v="2"/>
    <x v="4"/>
    <x v="0"/>
    <x v="0"/>
    <x v="1"/>
    <x v="0"/>
  </r>
  <r>
    <x v="234"/>
    <x v="231"/>
    <x v="107"/>
    <x v="2"/>
    <x v="205"/>
    <x v="11"/>
    <x v="0"/>
    <x v="8"/>
    <x v="2"/>
    <x v="0"/>
    <x v="2"/>
    <x v="3"/>
    <x v="0"/>
    <x v="5"/>
    <x v="22"/>
    <x v="0"/>
  </r>
  <r>
    <x v="235"/>
    <x v="232"/>
    <x v="108"/>
    <x v="4"/>
    <x v="206"/>
    <x v="11"/>
    <x v="0"/>
    <x v="8"/>
    <x v="2"/>
    <x v="0"/>
    <x v="2"/>
    <x v="4"/>
    <x v="0"/>
    <x v="2"/>
    <x v="1"/>
    <x v="0"/>
  </r>
  <r>
    <x v="236"/>
    <x v="233"/>
    <x v="26"/>
    <x v="2"/>
    <x v="179"/>
    <x v="12"/>
    <x v="0"/>
    <x v="8"/>
    <x v="2"/>
    <x v="0"/>
    <x v="5"/>
    <x v="4"/>
    <x v="0"/>
    <x v="2"/>
    <x v="1"/>
    <x v="0"/>
  </r>
  <r>
    <x v="237"/>
    <x v="234"/>
    <x v="9"/>
    <x v="4"/>
    <x v="207"/>
    <x v="11"/>
    <x v="1"/>
    <x v="8"/>
    <x v="2"/>
    <x v="0"/>
    <x v="2"/>
    <x v="4"/>
    <x v="0"/>
    <x v="1"/>
    <x v="1"/>
    <x v="0"/>
  </r>
  <r>
    <x v="238"/>
    <x v="235"/>
    <x v="109"/>
    <x v="2"/>
    <x v="182"/>
    <x v="6"/>
    <x v="0"/>
    <x v="8"/>
    <x v="2"/>
    <x v="0"/>
    <x v="2"/>
    <x v="3"/>
    <x v="0"/>
    <x v="6"/>
    <x v="16"/>
    <x v="0"/>
  </r>
  <r>
    <x v="239"/>
    <x v="236"/>
    <x v="110"/>
    <x v="2"/>
    <x v="208"/>
    <x v="2"/>
    <x v="0"/>
    <x v="8"/>
    <x v="2"/>
    <x v="0"/>
    <x v="2"/>
    <x v="4"/>
    <x v="0"/>
    <x v="2"/>
    <x v="23"/>
    <x v="0"/>
  </r>
  <r>
    <x v="240"/>
    <x v="237"/>
    <x v="91"/>
    <x v="1"/>
    <x v="209"/>
    <x v="7"/>
    <x v="0"/>
    <x v="8"/>
    <x v="2"/>
    <x v="0"/>
    <x v="2"/>
    <x v="2"/>
    <x v="0"/>
    <x v="6"/>
    <x v="24"/>
    <x v="0"/>
  </r>
  <r>
    <x v="241"/>
    <x v="238"/>
    <x v="1"/>
    <x v="1"/>
    <x v="210"/>
    <x v="2"/>
    <x v="1"/>
    <x v="8"/>
    <x v="2"/>
    <x v="0"/>
    <x v="5"/>
    <x v="4"/>
    <x v="0"/>
    <x v="2"/>
    <x v="1"/>
    <x v="0"/>
  </r>
  <r>
    <x v="242"/>
    <x v="239"/>
    <x v="111"/>
    <x v="2"/>
    <x v="211"/>
    <x v="3"/>
    <x v="1"/>
    <x v="8"/>
    <x v="2"/>
    <x v="1"/>
    <x v="4"/>
    <x v="4"/>
    <x v="0"/>
    <x v="1"/>
    <x v="1"/>
    <x v="0"/>
  </r>
  <r>
    <x v="243"/>
    <x v="240"/>
    <x v="1"/>
    <x v="1"/>
    <x v="212"/>
    <x v="8"/>
    <x v="1"/>
    <x v="8"/>
    <x v="2"/>
    <x v="0"/>
    <x v="2"/>
    <x v="4"/>
    <x v="0"/>
    <x v="2"/>
    <x v="1"/>
    <x v="0"/>
  </r>
  <r>
    <x v="244"/>
    <x v="241"/>
    <x v="0"/>
    <x v="0"/>
    <x v="213"/>
    <x v="8"/>
    <x v="0"/>
    <x v="8"/>
    <x v="2"/>
    <x v="0"/>
    <x v="4"/>
    <x v="4"/>
    <x v="0"/>
    <x v="2"/>
    <x v="1"/>
    <x v="0"/>
  </r>
  <r>
    <x v="245"/>
    <x v="242"/>
    <x v="1"/>
    <x v="3"/>
    <x v="214"/>
    <x v="8"/>
    <x v="1"/>
    <x v="8"/>
    <x v="2"/>
    <x v="0"/>
    <x v="4"/>
    <x v="3"/>
    <x v="0"/>
    <x v="0"/>
    <x v="1"/>
    <x v="0"/>
  </r>
  <r>
    <x v="246"/>
    <x v="243"/>
    <x v="0"/>
    <x v="1"/>
    <x v="215"/>
    <x v="8"/>
    <x v="1"/>
    <x v="8"/>
    <x v="2"/>
    <x v="0"/>
    <x v="2"/>
    <x v="3"/>
    <x v="0"/>
    <x v="2"/>
    <x v="1"/>
    <x v="0"/>
  </r>
  <r>
    <x v="247"/>
    <x v="244"/>
    <x v="0"/>
    <x v="2"/>
    <x v="81"/>
    <x v="8"/>
    <x v="1"/>
    <x v="8"/>
    <x v="2"/>
    <x v="0"/>
    <x v="2"/>
    <x v="4"/>
    <x v="0"/>
    <x v="0"/>
    <x v="1"/>
    <x v="0"/>
  </r>
  <r>
    <x v="248"/>
    <x v="245"/>
    <x v="112"/>
    <x v="1"/>
    <x v="129"/>
    <x v="4"/>
    <x v="0"/>
    <x v="8"/>
    <x v="2"/>
    <x v="1"/>
    <x v="2"/>
    <x v="2"/>
    <x v="0"/>
    <x v="2"/>
    <x v="1"/>
    <x v="0"/>
  </r>
  <r>
    <x v="249"/>
    <x v="246"/>
    <x v="0"/>
    <x v="0"/>
    <x v="216"/>
    <x v="3"/>
    <x v="1"/>
    <x v="8"/>
    <x v="2"/>
    <x v="0"/>
    <x v="2"/>
    <x v="4"/>
    <x v="0"/>
    <x v="2"/>
    <x v="1"/>
    <x v="0"/>
  </r>
  <r>
    <x v="250"/>
    <x v="247"/>
    <x v="0"/>
    <x v="1"/>
    <x v="217"/>
    <x v="8"/>
    <x v="0"/>
    <x v="8"/>
    <x v="2"/>
    <x v="0"/>
    <x v="2"/>
    <x v="1"/>
    <x v="0"/>
    <x v="2"/>
    <x v="1"/>
    <x v="0"/>
  </r>
  <r>
    <x v="251"/>
    <x v="248"/>
    <x v="0"/>
    <x v="1"/>
    <x v="218"/>
    <x v="8"/>
    <x v="0"/>
    <x v="8"/>
    <x v="2"/>
    <x v="0"/>
    <x v="2"/>
    <x v="4"/>
    <x v="0"/>
    <x v="2"/>
    <x v="1"/>
    <x v="0"/>
  </r>
  <r>
    <x v="252"/>
    <x v="249"/>
    <x v="80"/>
    <x v="3"/>
    <x v="219"/>
    <x v="2"/>
    <x v="0"/>
    <x v="8"/>
    <x v="2"/>
    <x v="0"/>
    <x v="2"/>
    <x v="4"/>
    <x v="0"/>
    <x v="0"/>
    <x v="1"/>
    <x v="0"/>
  </r>
  <r>
    <x v="253"/>
    <x v="250"/>
    <x v="0"/>
    <x v="4"/>
    <x v="220"/>
    <x v="8"/>
    <x v="0"/>
    <x v="8"/>
    <x v="2"/>
    <x v="0"/>
    <x v="2"/>
    <x v="4"/>
    <x v="0"/>
    <x v="2"/>
    <x v="1"/>
    <x v="0"/>
  </r>
  <r>
    <x v="254"/>
    <x v="40"/>
    <x v="113"/>
    <x v="1"/>
    <x v="221"/>
    <x v="7"/>
    <x v="0"/>
    <x v="8"/>
    <x v="2"/>
    <x v="0"/>
    <x v="6"/>
    <x v="2"/>
    <x v="0"/>
    <x v="0"/>
    <x v="0"/>
    <x v="0"/>
  </r>
  <r>
    <x v="255"/>
    <x v="251"/>
    <x v="114"/>
    <x v="2"/>
    <x v="222"/>
    <x v="7"/>
    <x v="0"/>
    <x v="8"/>
    <x v="2"/>
    <x v="1"/>
    <x v="6"/>
    <x v="2"/>
    <x v="0"/>
    <x v="0"/>
    <x v="0"/>
    <x v="0"/>
  </r>
  <r>
    <x v="256"/>
    <x v="252"/>
    <x v="0"/>
    <x v="4"/>
    <x v="223"/>
    <x v="3"/>
    <x v="1"/>
    <x v="8"/>
    <x v="2"/>
    <x v="1"/>
    <x v="2"/>
    <x v="4"/>
    <x v="0"/>
    <x v="0"/>
    <x v="1"/>
    <x v="0"/>
  </r>
  <r>
    <x v="257"/>
    <x v="253"/>
    <x v="80"/>
    <x v="2"/>
    <x v="224"/>
    <x v="5"/>
    <x v="1"/>
    <x v="8"/>
    <x v="2"/>
    <x v="0"/>
    <x v="5"/>
    <x v="2"/>
    <x v="0"/>
    <x v="2"/>
    <x v="1"/>
    <x v="0"/>
  </r>
  <r>
    <x v="258"/>
    <x v="254"/>
    <x v="9"/>
    <x v="2"/>
    <x v="120"/>
    <x v="9"/>
    <x v="0"/>
    <x v="8"/>
    <x v="2"/>
    <x v="0"/>
    <x v="2"/>
    <x v="3"/>
    <x v="0"/>
    <x v="5"/>
    <x v="1"/>
    <x v="0"/>
  </r>
  <r>
    <x v="259"/>
    <x v="255"/>
    <x v="79"/>
    <x v="3"/>
    <x v="225"/>
    <x v="4"/>
    <x v="1"/>
    <x v="8"/>
    <x v="2"/>
    <x v="0"/>
    <x v="2"/>
    <x v="4"/>
    <x v="0"/>
    <x v="6"/>
    <x v="21"/>
    <x v="0"/>
  </r>
  <r>
    <x v="260"/>
    <x v="256"/>
    <x v="28"/>
    <x v="2"/>
    <x v="226"/>
    <x v="12"/>
    <x v="1"/>
    <x v="8"/>
    <x v="2"/>
    <x v="1"/>
    <x v="2"/>
    <x v="3"/>
    <x v="0"/>
    <x v="5"/>
    <x v="25"/>
    <x v="0"/>
  </r>
  <r>
    <x v="261"/>
    <x v="257"/>
    <x v="1"/>
    <x v="1"/>
    <x v="81"/>
    <x v="12"/>
    <x v="0"/>
    <x v="8"/>
    <x v="2"/>
    <x v="0"/>
    <x v="1"/>
    <x v="4"/>
    <x v="0"/>
    <x v="2"/>
    <x v="1"/>
    <x v="0"/>
  </r>
  <r>
    <x v="262"/>
    <x v="258"/>
    <x v="80"/>
    <x v="4"/>
    <x v="227"/>
    <x v="9"/>
    <x v="1"/>
    <x v="8"/>
    <x v="2"/>
    <x v="0"/>
    <x v="2"/>
    <x v="4"/>
    <x v="0"/>
    <x v="2"/>
    <x v="1"/>
    <x v="0"/>
  </r>
  <r>
    <x v="263"/>
    <x v="218"/>
    <x v="1"/>
    <x v="1"/>
    <x v="82"/>
    <x v="12"/>
    <x v="0"/>
    <x v="8"/>
    <x v="2"/>
    <x v="0"/>
    <x v="4"/>
    <x v="4"/>
    <x v="0"/>
    <x v="2"/>
    <x v="1"/>
    <x v="0"/>
  </r>
  <r>
    <x v="264"/>
    <x v="259"/>
    <x v="115"/>
    <x v="3"/>
    <x v="228"/>
    <x v="5"/>
    <x v="1"/>
    <x v="8"/>
    <x v="2"/>
    <x v="0"/>
    <x v="2"/>
    <x v="4"/>
    <x v="0"/>
    <x v="5"/>
    <x v="1"/>
    <x v="0"/>
  </r>
  <r>
    <x v="265"/>
    <x v="260"/>
    <x v="116"/>
    <x v="1"/>
    <x v="229"/>
    <x v="8"/>
    <x v="0"/>
    <x v="8"/>
    <x v="2"/>
    <x v="0"/>
    <x v="2"/>
    <x v="4"/>
    <x v="0"/>
    <x v="2"/>
    <x v="26"/>
    <x v="0"/>
  </r>
  <r>
    <x v="266"/>
    <x v="94"/>
    <x v="0"/>
    <x v="1"/>
    <x v="230"/>
    <x v="12"/>
    <x v="1"/>
    <x v="8"/>
    <x v="2"/>
    <x v="0"/>
    <x v="2"/>
    <x v="4"/>
    <x v="0"/>
    <x v="0"/>
    <x v="1"/>
    <x v="0"/>
  </r>
  <r>
    <x v="267"/>
    <x v="261"/>
    <x v="117"/>
    <x v="1"/>
    <x v="231"/>
    <x v="8"/>
    <x v="0"/>
    <x v="8"/>
    <x v="2"/>
    <x v="0"/>
    <x v="6"/>
    <x v="2"/>
    <x v="0"/>
    <x v="5"/>
    <x v="27"/>
    <x v="0"/>
  </r>
  <r>
    <x v="268"/>
    <x v="262"/>
    <x v="118"/>
    <x v="1"/>
    <x v="232"/>
    <x v="8"/>
    <x v="0"/>
    <x v="8"/>
    <x v="2"/>
    <x v="0"/>
    <x v="5"/>
    <x v="4"/>
    <x v="0"/>
    <x v="5"/>
    <x v="1"/>
    <x v="0"/>
  </r>
  <r>
    <x v="269"/>
    <x v="263"/>
    <x v="0"/>
    <x v="3"/>
    <x v="67"/>
    <x v="12"/>
    <x v="0"/>
    <x v="8"/>
    <x v="2"/>
    <x v="1"/>
    <x v="1"/>
    <x v="2"/>
    <x v="0"/>
    <x v="2"/>
    <x v="1"/>
    <x v="0"/>
  </r>
  <r>
    <x v="270"/>
    <x v="264"/>
    <x v="119"/>
    <x v="1"/>
    <x v="182"/>
    <x v="12"/>
    <x v="0"/>
    <x v="8"/>
    <x v="2"/>
    <x v="1"/>
    <x v="5"/>
    <x v="4"/>
    <x v="0"/>
    <x v="5"/>
    <x v="28"/>
    <x v="0"/>
  </r>
  <r>
    <x v="271"/>
    <x v="265"/>
    <x v="120"/>
    <x v="1"/>
    <x v="233"/>
    <x v="8"/>
    <x v="1"/>
    <x v="8"/>
    <x v="2"/>
    <x v="0"/>
    <x v="2"/>
    <x v="4"/>
    <x v="0"/>
    <x v="0"/>
    <x v="1"/>
    <x v="0"/>
  </r>
  <r>
    <x v="272"/>
    <x v="266"/>
    <x v="121"/>
    <x v="2"/>
    <x v="234"/>
    <x v="12"/>
    <x v="1"/>
    <x v="8"/>
    <x v="2"/>
    <x v="1"/>
    <x v="3"/>
    <x v="4"/>
    <x v="0"/>
    <x v="2"/>
    <x v="29"/>
    <x v="0"/>
  </r>
  <r>
    <x v="273"/>
    <x v="267"/>
    <x v="79"/>
    <x v="2"/>
    <x v="235"/>
    <x v="9"/>
    <x v="1"/>
    <x v="8"/>
    <x v="2"/>
    <x v="0"/>
    <x v="2"/>
    <x v="6"/>
    <x v="0"/>
    <x v="5"/>
    <x v="25"/>
    <x v="0"/>
  </r>
  <r>
    <x v="274"/>
    <x v="268"/>
    <x v="122"/>
    <x v="2"/>
    <x v="234"/>
    <x v="12"/>
    <x v="0"/>
    <x v="8"/>
    <x v="2"/>
    <x v="1"/>
    <x v="6"/>
    <x v="4"/>
    <x v="0"/>
    <x v="2"/>
    <x v="30"/>
    <x v="0"/>
  </r>
  <r>
    <x v="275"/>
    <x v="269"/>
    <x v="123"/>
    <x v="2"/>
    <x v="236"/>
    <x v="4"/>
    <x v="0"/>
    <x v="8"/>
    <x v="2"/>
    <x v="0"/>
    <x v="2"/>
    <x v="4"/>
    <x v="0"/>
    <x v="2"/>
    <x v="3"/>
    <x v="0"/>
  </r>
  <r>
    <x v="276"/>
    <x v="270"/>
    <x v="1"/>
    <x v="1"/>
    <x v="237"/>
    <x v="8"/>
    <x v="1"/>
    <x v="8"/>
    <x v="2"/>
    <x v="0"/>
    <x v="2"/>
    <x v="4"/>
    <x v="0"/>
    <x v="2"/>
    <x v="1"/>
    <x v="0"/>
  </r>
  <r>
    <x v="277"/>
    <x v="271"/>
    <x v="0"/>
    <x v="0"/>
    <x v="238"/>
    <x v="8"/>
    <x v="0"/>
    <x v="8"/>
    <x v="2"/>
    <x v="0"/>
    <x v="5"/>
    <x v="4"/>
    <x v="0"/>
    <x v="1"/>
    <x v="1"/>
    <x v="0"/>
  </r>
  <r>
    <x v="278"/>
    <x v="272"/>
    <x v="0"/>
    <x v="1"/>
    <x v="67"/>
    <x v="8"/>
    <x v="0"/>
    <x v="8"/>
    <x v="2"/>
    <x v="0"/>
    <x v="2"/>
    <x v="4"/>
    <x v="0"/>
    <x v="2"/>
    <x v="1"/>
    <x v="0"/>
  </r>
  <r>
    <x v="279"/>
    <x v="273"/>
    <x v="0"/>
    <x v="1"/>
    <x v="239"/>
    <x v="5"/>
    <x v="1"/>
    <x v="8"/>
    <x v="2"/>
    <x v="0"/>
    <x v="2"/>
    <x v="3"/>
    <x v="0"/>
    <x v="1"/>
    <x v="1"/>
    <x v="0"/>
  </r>
  <r>
    <x v="280"/>
    <x v="274"/>
    <x v="124"/>
    <x v="1"/>
    <x v="240"/>
    <x v="5"/>
    <x v="0"/>
    <x v="8"/>
    <x v="2"/>
    <x v="0"/>
    <x v="2"/>
    <x v="3"/>
    <x v="0"/>
    <x v="1"/>
    <x v="1"/>
    <x v="0"/>
  </r>
  <r>
    <x v="281"/>
    <x v="275"/>
    <x v="125"/>
    <x v="1"/>
    <x v="241"/>
    <x v="5"/>
    <x v="1"/>
    <x v="8"/>
    <x v="2"/>
    <x v="1"/>
    <x v="2"/>
    <x v="3"/>
    <x v="0"/>
    <x v="1"/>
    <x v="16"/>
    <x v="0"/>
  </r>
  <r>
    <x v="282"/>
    <x v="276"/>
    <x v="126"/>
    <x v="1"/>
    <x v="242"/>
    <x v="7"/>
    <x v="0"/>
    <x v="8"/>
    <x v="2"/>
    <x v="0"/>
    <x v="2"/>
    <x v="4"/>
    <x v="0"/>
    <x v="2"/>
    <x v="1"/>
    <x v="0"/>
  </r>
  <r>
    <x v="283"/>
    <x v="277"/>
    <x v="127"/>
    <x v="1"/>
    <x v="243"/>
    <x v="9"/>
    <x v="0"/>
    <x v="8"/>
    <x v="2"/>
    <x v="0"/>
    <x v="2"/>
    <x v="2"/>
    <x v="0"/>
    <x v="3"/>
    <x v="1"/>
    <x v="0"/>
  </r>
  <r>
    <x v="284"/>
    <x v="278"/>
    <x v="128"/>
    <x v="2"/>
    <x v="244"/>
    <x v="12"/>
    <x v="0"/>
    <x v="8"/>
    <x v="2"/>
    <x v="0"/>
    <x v="2"/>
    <x v="2"/>
    <x v="0"/>
    <x v="1"/>
    <x v="1"/>
    <x v="0"/>
  </r>
  <r>
    <x v="285"/>
    <x v="279"/>
    <x v="129"/>
    <x v="2"/>
    <x v="245"/>
    <x v="7"/>
    <x v="0"/>
    <x v="8"/>
    <x v="2"/>
    <x v="0"/>
    <x v="1"/>
    <x v="4"/>
    <x v="0"/>
    <x v="4"/>
    <x v="1"/>
    <x v="0"/>
  </r>
  <r>
    <x v="286"/>
    <x v="79"/>
    <x v="1"/>
    <x v="1"/>
    <x v="246"/>
    <x v="8"/>
    <x v="1"/>
    <x v="8"/>
    <x v="2"/>
    <x v="0"/>
    <x v="2"/>
    <x v="4"/>
    <x v="0"/>
    <x v="2"/>
    <x v="1"/>
    <x v="0"/>
  </r>
  <r>
    <x v="287"/>
    <x v="280"/>
    <x v="1"/>
    <x v="1"/>
    <x v="247"/>
    <x v="12"/>
    <x v="0"/>
    <x v="8"/>
    <x v="2"/>
    <x v="0"/>
    <x v="1"/>
    <x v="2"/>
    <x v="0"/>
    <x v="2"/>
    <x v="1"/>
    <x v="0"/>
  </r>
  <r>
    <x v="288"/>
    <x v="281"/>
    <x v="43"/>
    <x v="1"/>
    <x v="248"/>
    <x v="9"/>
    <x v="1"/>
    <x v="8"/>
    <x v="2"/>
    <x v="0"/>
    <x v="2"/>
    <x v="2"/>
    <x v="0"/>
    <x v="2"/>
    <x v="1"/>
    <x v="0"/>
  </r>
  <r>
    <x v="289"/>
    <x v="282"/>
    <x v="0"/>
    <x v="0"/>
    <x v="249"/>
    <x v="7"/>
    <x v="1"/>
    <x v="8"/>
    <x v="2"/>
    <x v="0"/>
    <x v="6"/>
    <x v="4"/>
    <x v="0"/>
    <x v="4"/>
    <x v="1"/>
    <x v="0"/>
  </r>
  <r>
    <x v="290"/>
    <x v="283"/>
    <x v="130"/>
    <x v="2"/>
    <x v="67"/>
    <x v="9"/>
    <x v="0"/>
    <x v="8"/>
    <x v="2"/>
    <x v="0"/>
    <x v="2"/>
    <x v="4"/>
    <x v="0"/>
    <x v="1"/>
    <x v="1"/>
    <x v="0"/>
  </r>
  <r>
    <x v="291"/>
    <x v="284"/>
    <x v="1"/>
    <x v="2"/>
    <x v="67"/>
    <x v="12"/>
    <x v="0"/>
    <x v="8"/>
    <x v="2"/>
    <x v="0"/>
    <x v="5"/>
    <x v="1"/>
    <x v="0"/>
    <x v="2"/>
    <x v="1"/>
    <x v="0"/>
  </r>
  <r>
    <x v="292"/>
    <x v="285"/>
    <x v="131"/>
    <x v="5"/>
    <x v="250"/>
    <x v="13"/>
    <x v="0"/>
    <x v="0"/>
    <x v="1"/>
    <x v="0"/>
    <x v="7"/>
    <x v="4"/>
    <x v="1"/>
    <x v="2"/>
    <x v="1"/>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BE745BF-A4B4-6646-8DC2-6343DE705194}"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2:C296" firstHeaderRow="1" firstDataRow="1" firstDataCol="1"/>
  <pivotFields count="16">
    <pivotField axis="axisRow" dataField="1" showAll="0">
      <items count="294">
        <item x="78"/>
        <item x="26"/>
        <item x="15"/>
        <item x="197"/>
        <item x="135"/>
        <item x="83"/>
        <item x="59"/>
        <item x="31"/>
        <item x="29"/>
        <item x="0"/>
        <item x="147"/>
        <item x="211"/>
        <item x="260"/>
        <item x="286"/>
        <item x="209"/>
        <item x="233"/>
        <item x="5"/>
        <item x="28"/>
        <item x="235"/>
        <item x="111"/>
        <item x="34"/>
        <item x="251"/>
        <item x="140"/>
        <item x="177"/>
        <item x="49"/>
        <item x="8"/>
        <item x="117"/>
        <item x="4"/>
        <item x="12"/>
        <item x="58"/>
        <item x="155"/>
        <item x="227"/>
        <item x="289"/>
        <item x="269"/>
        <item x="32"/>
        <item x="94"/>
        <item x="81"/>
        <item x="215"/>
        <item x="42"/>
        <item x="288"/>
        <item x="258"/>
        <item x="17"/>
        <item x="97"/>
        <item x="132"/>
        <item x="238"/>
        <item x="105"/>
        <item x="84"/>
        <item x="33"/>
        <item x="112"/>
        <item x="166"/>
        <item x="257"/>
        <item x="178"/>
        <item x="193"/>
        <item x="268"/>
        <item x="150"/>
        <item x="65"/>
        <item x="185"/>
        <item x="181"/>
        <item x="46"/>
        <item x="116"/>
        <item x="27"/>
        <item x="63"/>
        <item x="40"/>
        <item x="158"/>
        <item x="44"/>
        <item x="285"/>
        <item x="106"/>
        <item x="87"/>
        <item x="107"/>
        <item x="179"/>
        <item x="120"/>
        <item x="242"/>
        <item x="199"/>
        <item x="149"/>
        <item x="39"/>
        <item x="95"/>
        <item x="74"/>
        <item x="165"/>
        <item x="167"/>
        <item x="192"/>
        <item x="214"/>
        <item x="261"/>
        <item x="82"/>
        <item x="123"/>
        <item x="108"/>
        <item x="282"/>
        <item x="243"/>
        <item x="9"/>
        <item x="52"/>
        <item x="203"/>
        <item x="194"/>
        <item x="130"/>
        <item x="206"/>
        <item x="202"/>
        <item x="102"/>
        <item x="129"/>
        <item x="131"/>
        <item x="280"/>
        <item x="125"/>
        <item x="139"/>
        <item x="20"/>
        <item x="168"/>
        <item x="80"/>
        <item x="90"/>
        <item x="256"/>
        <item x="222"/>
        <item x="43"/>
        <item x="45"/>
        <item x="124"/>
        <item x="184"/>
        <item x="70"/>
        <item x="205"/>
        <item x="98"/>
        <item x="37"/>
        <item x="16"/>
        <item x="204"/>
        <item x="172"/>
        <item x="113"/>
        <item x="138"/>
        <item x="267"/>
        <item x="247"/>
        <item x="252"/>
        <item x="50"/>
        <item x="174"/>
        <item x="128"/>
        <item x="176"/>
        <item x="230"/>
        <item x="162"/>
        <item x="61"/>
        <item x="216"/>
        <item x="281"/>
        <item x="264"/>
        <item x="265"/>
        <item x="224"/>
        <item x="96"/>
        <item x="159"/>
        <item x="190"/>
        <item x="219"/>
        <item x="208"/>
        <item x="245"/>
        <item x="217"/>
        <item x="195"/>
        <item x="2"/>
        <item x="67"/>
        <item x="241"/>
        <item x="221"/>
        <item x="69"/>
        <item x="263"/>
        <item x="118"/>
        <item x="186"/>
        <item x="136"/>
        <item x="22"/>
        <item x="250"/>
        <item x="53"/>
        <item x="14"/>
        <item x="6"/>
        <item x="175"/>
        <item x="183"/>
        <item x="101"/>
        <item x="76"/>
        <item x="275"/>
        <item x="88"/>
        <item x="110"/>
        <item x="146"/>
        <item x="137"/>
        <item x="180"/>
        <item x="234"/>
        <item x="126"/>
        <item x="75"/>
        <item x="54"/>
        <item x="134"/>
        <item x="148"/>
        <item x="122"/>
        <item x="151"/>
        <item x="196"/>
        <item x="213"/>
        <item x="248"/>
        <item x="188"/>
        <item x="99"/>
        <item x="271"/>
        <item x="187"/>
        <item x="189"/>
        <item x="66"/>
        <item x="114"/>
        <item x="163"/>
        <item x="237"/>
        <item x="89"/>
        <item x="92"/>
        <item x="21"/>
        <item x="100"/>
        <item x="60"/>
        <item x="13"/>
        <item x="284"/>
        <item x="85"/>
        <item x="36"/>
        <item x="103"/>
        <item x="38"/>
        <item x="164"/>
        <item x="270"/>
        <item x="276"/>
        <item x="200"/>
        <item x="236"/>
        <item x="240"/>
        <item x="223"/>
        <item x="198"/>
        <item x="91"/>
        <item x="229"/>
        <item x="30"/>
        <item x="290"/>
        <item x="210"/>
        <item x="220"/>
        <item x="23"/>
        <item x="19"/>
        <item x="47"/>
        <item x="41"/>
        <item x="71"/>
        <item x="77"/>
        <item x="93"/>
        <item x="212"/>
        <item x="259"/>
        <item x="262"/>
        <item x="3"/>
        <item x="228"/>
        <item x="72"/>
        <item x="279"/>
        <item x="133"/>
        <item x="273"/>
        <item x="231"/>
        <item x="11"/>
        <item x="79"/>
        <item x="1"/>
        <item x="153"/>
        <item x="145"/>
        <item x="277"/>
        <item x="141"/>
        <item x="127"/>
        <item x="154"/>
        <item x="143"/>
        <item x="274"/>
        <item x="272"/>
        <item x="68"/>
        <item x="291"/>
        <item x="25"/>
        <item x="287"/>
        <item x="244"/>
        <item x="266"/>
        <item x="201"/>
        <item x="218"/>
        <item x="160"/>
        <item x="152"/>
        <item x="64"/>
        <item x="121"/>
        <item x="191"/>
        <item x="35"/>
        <item x="73"/>
        <item x="173"/>
        <item x="156"/>
        <item x="157"/>
        <item x="142"/>
        <item x="144"/>
        <item x="255"/>
        <item x="170"/>
        <item x="24"/>
        <item x="62"/>
        <item x="292"/>
        <item x="56"/>
        <item x="226"/>
        <item x="86"/>
        <item x="171"/>
        <item x="254"/>
        <item x="10"/>
        <item x="207"/>
        <item x="48"/>
        <item x="225"/>
        <item x="57"/>
        <item x="161"/>
        <item x="283"/>
        <item x="169"/>
        <item x="115"/>
        <item x="239"/>
        <item x="278"/>
        <item x="51"/>
        <item x="119"/>
        <item x="55"/>
        <item x="253"/>
        <item x="249"/>
        <item x="18"/>
        <item x="246"/>
        <item x="109"/>
        <item x="182"/>
        <item x="232"/>
        <item x="104"/>
        <item x="7"/>
        <item t="default"/>
      </items>
    </pivotField>
    <pivotField showAll="0"/>
    <pivotField showAll="0"/>
    <pivotField showAll="0"/>
    <pivotField showAll="0"/>
    <pivotField showAll="0">
      <items count="15">
        <item x="9"/>
        <item x="6"/>
        <item x="4"/>
        <item x="7"/>
        <item x="5"/>
        <item x="3"/>
        <item x="0"/>
        <item x="12"/>
        <item x="2"/>
        <item x="10"/>
        <item x="1"/>
        <item x="8"/>
        <item x="11"/>
        <item x="13"/>
        <item t="default"/>
      </items>
    </pivotField>
    <pivotField showAll="0"/>
    <pivotField showAll="0"/>
    <pivotField showAll="0"/>
    <pivotField showAll="0"/>
    <pivotField showAll="0"/>
    <pivotField showAll="0">
      <items count="8">
        <item x="2"/>
        <item x="3"/>
        <item x="1"/>
        <item x="4"/>
        <item x="5"/>
        <item x="0"/>
        <item x="6"/>
        <item t="default"/>
      </items>
    </pivotField>
    <pivotField showAll="0"/>
    <pivotField showAll="0">
      <items count="8">
        <item x="4"/>
        <item x="2"/>
        <item x="1"/>
        <item x="5"/>
        <item x="0"/>
        <item x="3"/>
        <item x="6"/>
        <item t="default"/>
      </items>
    </pivotField>
    <pivotField showAll="0"/>
    <pivotField showAll="0"/>
  </pivotFields>
  <rowFields count="1">
    <field x="0"/>
  </rowFields>
  <rowItems count="29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t="grand">
      <x/>
    </i>
  </rowItems>
  <colItems count="1">
    <i/>
  </colItems>
  <dataFields count="1">
    <dataField name="Cuenta de Nombre actor"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924C2C89-3234-E64E-ADEE-50F9CF18AACF}" name="TablaDinámica3"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H2:I9" firstHeaderRow="1" firstDataRow="1" firstDataCol="1"/>
  <pivotFields count="16">
    <pivotField showAll="0">
      <items count="294">
        <item x="78"/>
        <item x="26"/>
        <item x="15"/>
        <item x="197"/>
        <item x="135"/>
        <item x="83"/>
        <item x="59"/>
        <item x="31"/>
        <item x="29"/>
        <item x="0"/>
        <item x="147"/>
        <item x="211"/>
        <item x="260"/>
        <item x="286"/>
        <item x="209"/>
        <item x="233"/>
        <item x="5"/>
        <item x="28"/>
        <item x="235"/>
        <item x="111"/>
        <item x="34"/>
        <item x="251"/>
        <item x="140"/>
        <item x="177"/>
        <item x="49"/>
        <item x="8"/>
        <item x="117"/>
        <item x="4"/>
        <item x="12"/>
        <item x="58"/>
        <item x="155"/>
        <item x="227"/>
        <item x="289"/>
        <item x="269"/>
        <item x="32"/>
        <item x="94"/>
        <item x="81"/>
        <item x="215"/>
        <item x="42"/>
        <item x="288"/>
        <item x="258"/>
        <item x="17"/>
        <item x="97"/>
        <item x="132"/>
        <item x="238"/>
        <item x="105"/>
        <item x="84"/>
        <item x="33"/>
        <item x="112"/>
        <item x="166"/>
        <item x="257"/>
        <item x="178"/>
        <item x="193"/>
        <item x="268"/>
        <item x="150"/>
        <item x="65"/>
        <item x="185"/>
        <item x="181"/>
        <item x="46"/>
        <item x="116"/>
        <item x="27"/>
        <item x="63"/>
        <item x="40"/>
        <item x="158"/>
        <item x="44"/>
        <item x="285"/>
        <item x="106"/>
        <item x="87"/>
        <item x="107"/>
        <item x="179"/>
        <item x="120"/>
        <item x="242"/>
        <item x="199"/>
        <item x="149"/>
        <item x="39"/>
        <item x="95"/>
        <item x="74"/>
        <item x="165"/>
        <item x="167"/>
        <item x="192"/>
        <item x="214"/>
        <item x="261"/>
        <item x="82"/>
        <item x="123"/>
        <item x="108"/>
        <item x="282"/>
        <item x="243"/>
        <item x="9"/>
        <item x="52"/>
        <item x="203"/>
        <item x="194"/>
        <item x="130"/>
        <item x="206"/>
        <item x="202"/>
        <item x="102"/>
        <item x="129"/>
        <item x="131"/>
        <item x="280"/>
        <item x="125"/>
        <item x="139"/>
        <item x="20"/>
        <item x="168"/>
        <item x="80"/>
        <item x="90"/>
        <item x="256"/>
        <item x="222"/>
        <item x="43"/>
        <item x="45"/>
        <item x="124"/>
        <item x="184"/>
        <item x="70"/>
        <item x="205"/>
        <item x="98"/>
        <item x="37"/>
        <item x="16"/>
        <item x="204"/>
        <item x="172"/>
        <item x="113"/>
        <item x="138"/>
        <item x="267"/>
        <item x="247"/>
        <item x="252"/>
        <item x="50"/>
        <item x="174"/>
        <item x="128"/>
        <item x="176"/>
        <item x="230"/>
        <item x="162"/>
        <item x="61"/>
        <item x="216"/>
        <item x="281"/>
        <item x="264"/>
        <item x="265"/>
        <item x="224"/>
        <item x="96"/>
        <item x="159"/>
        <item x="190"/>
        <item x="219"/>
        <item x="208"/>
        <item x="245"/>
        <item x="217"/>
        <item x="195"/>
        <item x="2"/>
        <item x="67"/>
        <item x="241"/>
        <item x="221"/>
        <item x="69"/>
        <item x="263"/>
        <item x="118"/>
        <item x="186"/>
        <item x="136"/>
        <item x="22"/>
        <item x="250"/>
        <item x="53"/>
        <item x="14"/>
        <item x="6"/>
        <item x="175"/>
        <item x="183"/>
        <item x="101"/>
        <item x="76"/>
        <item x="275"/>
        <item x="88"/>
        <item x="110"/>
        <item x="146"/>
        <item x="137"/>
        <item x="180"/>
        <item x="234"/>
        <item x="126"/>
        <item x="75"/>
        <item x="54"/>
        <item x="134"/>
        <item x="148"/>
        <item x="122"/>
        <item x="151"/>
        <item x="196"/>
        <item x="213"/>
        <item x="248"/>
        <item x="188"/>
        <item x="99"/>
        <item x="271"/>
        <item x="187"/>
        <item x="189"/>
        <item x="66"/>
        <item x="114"/>
        <item x="163"/>
        <item x="237"/>
        <item x="89"/>
        <item x="92"/>
        <item x="21"/>
        <item x="100"/>
        <item x="60"/>
        <item x="13"/>
        <item x="284"/>
        <item x="85"/>
        <item x="36"/>
        <item x="103"/>
        <item x="38"/>
        <item x="164"/>
        <item x="270"/>
        <item x="276"/>
        <item x="200"/>
        <item x="236"/>
        <item x="240"/>
        <item x="223"/>
        <item x="198"/>
        <item x="91"/>
        <item x="229"/>
        <item x="30"/>
        <item x="290"/>
        <item x="210"/>
        <item x="220"/>
        <item x="23"/>
        <item x="19"/>
        <item x="47"/>
        <item x="41"/>
        <item x="71"/>
        <item x="77"/>
        <item x="93"/>
        <item x="212"/>
        <item x="259"/>
        <item x="262"/>
        <item x="3"/>
        <item x="228"/>
        <item x="72"/>
        <item x="279"/>
        <item x="133"/>
        <item x="273"/>
        <item x="231"/>
        <item x="11"/>
        <item x="79"/>
        <item x="1"/>
        <item x="153"/>
        <item x="145"/>
        <item x="277"/>
        <item x="141"/>
        <item x="127"/>
        <item x="154"/>
        <item x="143"/>
        <item x="274"/>
        <item x="272"/>
        <item x="68"/>
        <item x="291"/>
        <item x="25"/>
        <item x="287"/>
        <item x="244"/>
        <item x="266"/>
        <item x="201"/>
        <item x="218"/>
        <item x="160"/>
        <item x="152"/>
        <item x="64"/>
        <item x="121"/>
        <item x="191"/>
        <item x="35"/>
        <item x="73"/>
        <item x="173"/>
        <item x="156"/>
        <item x="157"/>
        <item x="142"/>
        <item x="144"/>
        <item x="255"/>
        <item x="170"/>
        <item x="24"/>
        <item x="62"/>
        <item x="292"/>
        <item x="56"/>
        <item x="226"/>
        <item x="86"/>
        <item x="171"/>
        <item x="254"/>
        <item x="10"/>
        <item x="207"/>
        <item x="48"/>
        <item x="225"/>
        <item x="57"/>
        <item x="161"/>
        <item x="283"/>
        <item x="169"/>
        <item x="115"/>
        <item x="239"/>
        <item x="278"/>
        <item x="51"/>
        <item x="119"/>
        <item x="55"/>
        <item x="253"/>
        <item x="249"/>
        <item x="18"/>
        <item x="246"/>
        <item x="109"/>
        <item x="182"/>
        <item x="232"/>
        <item x="104"/>
        <item x="7"/>
        <item t="default"/>
      </items>
    </pivotField>
    <pivotField showAll="0">
      <items count="287">
        <item x="136"/>
        <item x="182"/>
        <item x="210"/>
        <item x="191"/>
        <item x="160"/>
        <item x="52"/>
        <item x="178"/>
        <item x="5"/>
        <item x="205"/>
        <item x="146"/>
        <item x="281"/>
        <item x="212"/>
        <item x="117"/>
        <item x="40"/>
        <item x="251"/>
        <item x="265"/>
        <item x="189"/>
        <item x="36"/>
        <item x="126"/>
        <item x="174"/>
        <item x="9"/>
        <item x="274"/>
        <item x="111"/>
        <item x="142"/>
        <item x="247"/>
        <item x="216"/>
        <item x="221"/>
        <item x="71"/>
        <item x="112"/>
        <item x="79"/>
        <item x="102"/>
        <item x="147"/>
        <item x="135"/>
        <item x="270"/>
        <item x="32"/>
        <item x="159"/>
        <item x="37"/>
        <item x="80"/>
        <item x="104"/>
        <item x="248"/>
        <item x="101"/>
        <item x="70"/>
        <item x="47"/>
        <item x="22"/>
        <item x="24"/>
        <item x="21"/>
        <item x="17"/>
        <item x="167"/>
        <item x="34"/>
        <item x="250"/>
        <item x="19"/>
        <item x="51"/>
        <item x="244"/>
        <item x="20"/>
        <item x="134"/>
        <item x="118"/>
        <item x="246"/>
        <item x="226"/>
        <item x="97"/>
        <item x="106"/>
        <item x="197"/>
        <item x="154"/>
        <item x="163"/>
        <item x="139"/>
        <item x="122"/>
        <item x="224"/>
        <item x="165"/>
        <item x="105"/>
        <item x="12"/>
        <item x="46"/>
        <item x="252"/>
        <item x="249"/>
        <item x="63"/>
        <item x="73"/>
        <item x="18"/>
        <item x="16"/>
        <item x="211"/>
        <item x="240"/>
        <item x="208"/>
        <item x="121"/>
        <item x="123"/>
        <item x="95"/>
        <item x="238"/>
        <item x="192"/>
        <item x="218"/>
        <item x="284"/>
        <item x="194"/>
        <item x="15"/>
        <item x="119"/>
        <item x="257"/>
        <item x="35"/>
        <item x="214"/>
        <item x="14"/>
        <item x="176"/>
        <item x="130"/>
        <item x="242"/>
        <item x="204"/>
        <item x="180"/>
        <item x="190"/>
        <item x="195"/>
        <item x="57"/>
        <item x="149"/>
        <item x="109"/>
        <item x="273"/>
        <item x="219"/>
        <item x="0"/>
        <item x="25"/>
        <item x="33"/>
        <item x="258"/>
        <item x="2"/>
        <item x="181"/>
        <item x="1"/>
        <item x="164"/>
        <item x="55"/>
        <item x="162"/>
        <item x="220"/>
        <item x="269"/>
        <item x="202"/>
        <item x="145"/>
        <item x="74"/>
        <item x="161"/>
        <item x="42"/>
        <item x="138"/>
        <item x="276"/>
        <item x="11"/>
        <item x="264"/>
        <item x="223"/>
        <item x="201"/>
        <item x="225"/>
        <item x="245"/>
        <item x="213"/>
        <item x="279"/>
        <item x="81"/>
        <item x="232"/>
        <item x="275"/>
        <item x="283"/>
        <item x="113"/>
        <item x="285"/>
        <item x="231"/>
        <item x="177"/>
        <item x="89"/>
        <item x="6"/>
        <item x="88"/>
        <item x="92"/>
        <item x="207"/>
        <item x="171"/>
        <item x="203"/>
        <item x="54"/>
        <item x="50"/>
        <item x="67"/>
        <item x="41"/>
        <item x="29"/>
        <item x="129"/>
        <item x="4"/>
        <item x="10"/>
        <item x="222"/>
        <item x="166"/>
        <item x="66"/>
        <item x="188"/>
        <item x="158"/>
        <item x="48"/>
        <item x="179"/>
        <item x="43"/>
        <item x="69"/>
        <item x="94"/>
        <item x="38"/>
        <item x="99"/>
        <item x="62"/>
        <item x="85"/>
        <item x="215"/>
        <item x="77"/>
        <item x="26"/>
        <item x="91"/>
        <item x="229"/>
        <item x="114"/>
        <item x="133"/>
        <item x="64"/>
        <item x="150"/>
        <item x="199"/>
        <item x="59"/>
        <item x="196"/>
        <item x="152"/>
        <item x="254"/>
        <item x="235"/>
        <item x="75"/>
        <item x="234"/>
        <item x="140"/>
        <item x="227"/>
        <item x="115"/>
        <item x="175"/>
        <item x="30"/>
        <item x="7"/>
        <item x="125"/>
        <item x="263"/>
        <item x="83"/>
        <item x="84"/>
        <item x="141"/>
        <item x="233"/>
        <item x="168"/>
        <item x="206"/>
        <item x="267"/>
        <item x="266"/>
        <item x="268"/>
        <item x="209"/>
        <item x="253"/>
        <item x="137"/>
        <item x="44"/>
        <item x="39"/>
        <item x="61"/>
        <item x="144"/>
        <item x="230"/>
        <item x="256"/>
        <item x="107"/>
        <item x="255"/>
        <item x="198"/>
        <item x="239"/>
        <item x="3"/>
        <item x="27"/>
        <item x="280"/>
        <item x="120"/>
        <item x="169"/>
        <item x="8"/>
        <item x="110"/>
        <item x="100"/>
        <item x="241"/>
        <item x="277"/>
        <item x="31"/>
        <item x="170"/>
        <item x="156"/>
        <item x="96"/>
        <item x="56"/>
        <item x="128"/>
        <item x="72"/>
        <item x="23"/>
        <item x="116"/>
        <item x="185"/>
        <item x="76"/>
        <item x="151"/>
        <item x="282"/>
        <item x="53"/>
        <item x="45"/>
        <item x="153"/>
        <item x="261"/>
        <item x="187"/>
        <item x="155"/>
        <item x="260"/>
        <item x="262"/>
        <item x="90"/>
        <item x="103"/>
        <item x="65"/>
        <item x="131"/>
        <item x="272"/>
        <item x="93"/>
        <item x="271"/>
        <item x="186"/>
        <item x="87"/>
        <item x="148"/>
        <item x="172"/>
        <item x="157"/>
        <item x="173"/>
        <item x="86"/>
        <item x="49"/>
        <item x="108"/>
        <item x="228"/>
        <item x="98"/>
        <item x="28"/>
        <item x="78"/>
        <item x="82"/>
        <item x="60"/>
        <item x="259"/>
        <item x="237"/>
        <item x="127"/>
        <item x="124"/>
        <item x="217"/>
        <item x="143"/>
        <item x="184"/>
        <item x="193"/>
        <item x="200"/>
        <item x="236"/>
        <item x="183"/>
        <item x="132"/>
        <item x="58"/>
        <item x="278"/>
        <item x="13"/>
        <item x="243"/>
        <item x="68"/>
        <item t="default"/>
      </items>
    </pivotField>
    <pivotField showAll="0">
      <items count="133">
        <item x="80"/>
        <item x="81"/>
        <item x="59"/>
        <item x="61"/>
        <item x="105"/>
        <item x="86"/>
        <item x="128"/>
        <item x="101"/>
        <item x="52"/>
        <item x="43"/>
        <item x="78"/>
        <item x="112"/>
        <item x="42"/>
        <item x="79"/>
        <item x="13"/>
        <item x="1"/>
        <item x="95"/>
        <item x="30"/>
        <item x="63"/>
        <item x="109"/>
        <item x="67"/>
        <item x="94"/>
        <item x="122"/>
        <item x="26"/>
        <item x="99"/>
        <item x="103"/>
        <item x="33"/>
        <item x="102"/>
        <item x="29"/>
        <item x="38"/>
        <item x="17"/>
        <item x="45"/>
        <item x="53"/>
        <item x="89"/>
        <item x="68"/>
        <item x="56"/>
        <item x="82"/>
        <item x="15"/>
        <item x="75"/>
        <item x="123"/>
        <item x="88"/>
        <item x="44"/>
        <item x="98"/>
        <item x="19"/>
        <item x="108"/>
        <item x="55"/>
        <item x="106"/>
        <item x="57"/>
        <item x="130"/>
        <item x="54"/>
        <item x="36"/>
        <item x="5"/>
        <item x="124"/>
        <item x="21"/>
        <item x="4"/>
        <item x="48"/>
        <item x="0"/>
        <item x="62"/>
        <item x="127"/>
        <item x="39"/>
        <item x="90"/>
        <item x="76"/>
        <item x="91"/>
        <item x="22"/>
        <item x="58"/>
        <item x="14"/>
        <item x="50"/>
        <item x="31"/>
        <item x="66"/>
        <item x="51"/>
        <item x="37"/>
        <item x="70"/>
        <item x="77"/>
        <item x="131"/>
        <item x="28"/>
        <item x="9"/>
        <item x="125"/>
        <item x="20"/>
        <item x="107"/>
        <item x="27"/>
        <item x="73"/>
        <item x="115"/>
        <item x="72"/>
        <item x="116"/>
        <item x="92"/>
        <item x="69"/>
        <item x="7"/>
        <item x="6"/>
        <item x="111"/>
        <item x="8"/>
        <item x="34"/>
        <item x="2"/>
        <item x="74"/>
        <item x="93"/>
        <item x="40"/>
        <item x="65"/>
        <item x="97"/>
        <item x="24"/>
        <item x="18"/>
        <item x="119"/>
        <item x="12"/>
        <item x="16"/>
        <item x="120"/>
        <item x="25"/>
        <item x="96"/>
        <item x="10"/>
        <item x="71"/>
        <item x="35"/>
        <item x="64"/>
        <item x="49"/>
        <item x="60"/>
        <item x="113"/>
        <item x="104"/>
        <item x="87"/>
        <item x="129"/>
        <item x="85"/>
        <item x="110"/>
        <item x="121"/>
        <item x="11"/>
        <item x="23"/>
        <item x="83"/>
        <item x="3"/>
        <item x="100"/>
        <item x="47"/>
        <item x="126"/>
        <item x="114"/>
        <item x="32"/>
        <item x="46"/>
        <item x="41"/>
        <item x="118"/>
        <item x="117"/>
        <item x="84"/>
        <item t="default"/>
      </items>
    </pivotField>
    <pivotField axis="axisRow" dataField="1" showAll="0">
      <items count="7">
        <item x="0"/>
        <item x="1"/>
        <item x="4"/>
        <item x="5"/>
        <item x="3"/>
        <item x="2"/>
        <item t="default"/>
      </items>
    </pivotField>
    <pivotField showAll="0"/>
    <pivotField showAll="0">
      <items count="15">
        <item x="9"/>
        <item x="6"/>
        <item x="4"/>
        <item x="7"/>
        <item x="5"/>
        <item x="3"/>
        <item x="0"/>
        <item x="12"/>
        <item x="2"/>
        <item x="10"/>
        <item x="1"/>
        <item x="8"/>
        <item x="11"/>
        <item x="13"/>
        <item t="default"/>
      </items>
    </pivotField>
    <pivotField showAll="0"/>
    <pivotField showAll="0"/>
    <pivotField showAll="0"/>
    <pivotField showAll="0"/>
    <pivotField showAll="0"/>
    <pivotField showAll="0">
      <items count="8">
        <item x="2"/>
        <item x="3"/>
        <item x="1"/>
        <item x="4"/>
        <item x="5"/>
        <item x="0"/>
        <item x="6"/>
        <item t="default"/>
      </items>
    </pivotField>
    <pivotField showAll="0"/>
    <pivotField showAll="0">
      <items count="8">
        <item x="4"/>
        <item x="2"/>
        <item x="1"/>
        <item x="5"/>
        <item x="0"/>
        <item x="3"/>
        <item x="6"/>
        <item t="default"/>
      </items>
    </pivotField>
    <pivotField showAll="0"/>
    <pivotField showAll="0"/>
  </pivotFields>
  <rowFields count="1">
    <field x="3"/>
  </rowFields>
  <rowItems count="7">
    <i>
      <x/>
    </i>
    <i>
      <x v="1"/>
    </i>
    <i>
      <x v="2"/>
    </i>
    <i>
      <x v="3"/>
    </i>
    <i>
      <x v="4"/>
    </i>
    <i>
      <x v="5"/>
    </i>
    <i t="grand">
      <x/>
    </i>
  </rowItems>
  <colItems count="1">
    <i/>
  </colItems>
  <dataFields count="1">
    <dataField name="Cuenta de Formato actividad"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EDAE925C-69F1-7442-A486-64905944225D}" name="TablaDinámica8"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W2:X6" firstHeaderRow="1" firstDataRow="1" firstDataCol="1"/>
  <pivotFields count="16">
    <pivotField showAll="0">
      <items count="294">
        <item x="78"/>
        <item x="26"/>
        <item x="15"/>
        <item x="197"/>
        <item x="135"/>
        <item x="83"/>
        <item x="59"/>
        <item x="31"/>
        <item x="29"/>
        <item x="0"/>
        <item x="147"/>
        <item x="211"/>
        <item x="260"/>
        <item x="286"/>
        <item x="209"/>
        <item x="233"/>
        <item x="5"/>
        <item x="28"/>
        <item x="235"/>
        <item x="111"/>
        <item x="34"/>
        <item x="251"/>
        <item x="140"/>
        <item x="177"/>
        <item x="49"/>
        <item x="8"/>
        <item x="117"/>
        <item x="4"/>
        <item x="12"/>
        <item x="58"/>
        <item x="155"/>
        <item x="227"/>
        <item x="289"/>
        <item x="269"/>
        <item x="32"/>
        <item x="94"/>
        <item x="81"/>
        <item x="215"/>
        <item x="42"/>
        <item x="288"/>
        <item x="258"/>
        <item x="17"/>
        <item x="97"/>
        <item x="132"/>
        <item x="238"/>
        <item x="105"/>
        <item x="84"/>
        <item x="33"/>
        <item x="112"/>
        <item x="166"/>
        <item x="257"/>
        <item x="178"/>
        <item x="193"/>
        <item x="268"/>
        <item x="150"/>
        <item x="65"/>
        <item x="185"/>
        <item x="181"/>
        <item x="46"/>
        <item x="116"/>
        <item x="27"/>
        <item x="63"/>
        <item x="40"/>
        <item x="158"/>
        <item x="44"/>
        <item x="285"/>
        <item x="106"/>
        <item x="87"/>
        <item x="107"/>
        <item x="179"/>
        <item x="120"/>
        <item x="242"/>
        <item x="199"/>
        <item x="149"/>
        <item x="39"/>
        <item x="95"/>
        <item x="74"/>
        <item x="165"/>
        <item x="167"/>
        <item x="192"/>
        <item x="214"/>
        <item x="261"/>
        <item x="82"/>
        <item x="123"/>
        <item x="108"/>
        <item x="282"/>
        <item x="243"/>
        <item x="9"/>
        <item x="52"/>
        <item x="203"/>
        <item x="194"/>
        <item x="130"/>
        <item x="206"/>
        <item x="202"/>
        <item x="102"/>
        <item x="129"/>
        <item x="131"/>
        <item x="280"/>
        <item x="125"/>
        <item x="139"/>
        <item x="20"/>
        <item x="168"/>
        <item x="80"/>
        <item x="90"/>
        <item x="256"/>
        <item x="222"/>
        <item x="43"/>
        <item x="45"/>
        <item x="124"/>
        <item x="184"/>
        <item x="70"/>
        <item x="205"/>
        <item x="98"/>
        <item x="37"/>
        <item x="16"/>
        <item x="204"/>
        <item x="172"/>
        <item x="113"/>
        <item x="138"/>
        <item x="267"/>
        <item x="247"/>
        <item x="252"/>
        <item x="50"/>
        <item x="174"/>
        <item x="128"/>
        <item x="176"/>
        <item x="230"/>
        <item x="162"/>
        <item x="61"/>
        <item x="216"/>
        <item x="281"/>
        <item x="264"/>
        <item x="265"/>
        <item x="224"/>
        <item x="96"/>
        <item x="159"/>
        <item x="190"/>
        <item x="219"/>
        <item x="208"/>
        <item x="245"/>
        <item x="217"/>
        <item x="195"/>
        <item x="2"/>
        <item x="67"/>
        <item x="241"/>
        <item x="221"/>
        <item x="69"/>
        <item x="263"/>
        <item x="118"/>
        <item x="186"/>
        <item x="136"/>
        <item x="22"/>
        <item x="250"/>
        <item x="53"/>
        <item x="14"/>
        <item x="6"/>
        <item x="175"/>
        <item x="183"/>
        <item x="101"/>
        <item x="76"/>
        <item x="275"/>
        <item x="88"/>
        <item x="110"/>
        <item x="146"/>
        <item x="137"/>
        <item x="180"/>
        <item x="234"/>
        <item x="126"/>
        <item x="75"/>
        <item x="54"/>
        <item x="134"/>
        <item x="148"/>
        <item x="122"/>
        <item x="151"/>
        <item x="196"/>
        <item x="213"/>
        <item x="248"/>
        <item x="188"/>
        <item x="99"/>
        <item x="271"/>
        <item x="187"/>
        <item x="189"/>
        <item x="66"/>
        <item x="114"/>
        <item x="163"/>
        <item x="237"/>
        <item x="89"/>
        <item x="92"/>
        <item x="21"/>
        <item x="100"/>
        <item x="60"/>
        <item x="13"/>
        <item x="284"/>
        <item x="85"/>
        <item x="36"/>
        <item x="103"/>
        <item x="38"/>
        <item x="164"/>
        <item x="270"/>
        <item x="276"/>
        <item x="200"/>
        <item x="236"/>
        <item x="240"/>
        <item x="223"/>
        <item x="198"/>
        <item x="91"/>
        <item x="229"/>
        <item x="30"/>
        <item x="290"/>
        <item x="210"/>
        <item x="220"/>
        <item x="23"/>
        <item x="19"/>
        <item x="47"/>
        <item x="41"/>
        <item x="71"/>
        <item x="77"/>
        <item x="93"/>
        <item x="212"/>
        <item x="259"/>
        <item x="262"/>
        <item x="3"/>
        <item x="228"/>
        <item x="72"/>
        <item x="279"/>
        <item x="133"/>
        <item x="273"/>
        <item x="231"/>
        <item x="11"/>
        <item x="79"/>
        <item x="1"/>
        <item x="153"/>
        <item x="145"/>
        <item x="277"/>
        <item x="141"/>
        <item x="127"/>
        <item x="154"/>
        <item x="143"/>
        <item x="274"/>
        <item x="272"/>
        <item x="68"/>
        <item x="291"/>
        <item x="25"/>
        <item x="287"/>
        <item x="244"/>
        <item x="266"/>
        <item x="201"/>
        <item x="218"/>
        <item x="160"/>
        <item x="152"/>
        <item x="64"/>
        <item x="121"/>
        <item x="191"/>
        <item x="35"/>
        <item x="73"/>
        <item x="173"/>
        <item x="156"/>
        <item x="157"/>
        <item x="142"/>
        <item x="144"/>
        <item x="255"/>
        <item x="170"/>
        <item x="24"/>
        <item x="62"/>
        <item x="292"/>
        <item x="56"/>
        <item x="226"/>
        <item x="86"/>
        <item x="171"/>
        <item x="254"/>
        <item x="10"/>
        <item x="207"/>
        <item x="48"/>
        <item x="225"/>
        <item x="57"/>
        <item x="161"/>
        <item x="283"/>
        <item x="169"/>
        <item x="115"/>
        <item x="239"/>
        <item x="278"/>
        <item x="51"/>
        <item x="119"/>
        <item x="55"/>
        <item x="253"/>
        <item x="249"/>
        <item x="18"/>
        <item x="246"/>
        <item x="109"/>
        <item x="182"/>
        <item x="232"/>
        <item x="104"/>
        <item x="7"/>
        <item t="default"/>
      </items>
    </pivotField>
    <pivotField showAll="0">
      <items count="287">
        <item x="136"/>
        <item x="182"/>
        <item x="210"/>
        <item x="191"/>
        <item x="160"/>
        <item x="52"/>
        <item x="178"/>
        <item x="5"/>
        <item x="205"/>
        <item x="146"/>
        <item x="281"/>
        <item x="212"/>
        <item x="117"/>
        <item x="40"/>
        <item x="251"/>
        <item x="265"/>
        <item x="189"/>
        <item x="36"/>
        <item x="126"/>
        <item x="174"/>
        <item x="9"/>
        <item x="274"/>
        <item x="111"/>
        <item x="142"/>
        <item x="247"/>
        <item x="216"/>
        <item x="221"/>
        <item x="71"/>
        <item x="112"/>
        <item x="79"/>
        <item x="102"/>
        <item x="147"/>
        <item x="135"/>
        <item x="270"/>
        <item x="32"/>
        <item x="159"/>
        <item x="37"/>
        <item x="80"/>
        <item x="104"/>
        <item x="248"/>
        <item x="101"/>
        <item x="70"/>
        <item x="47"/>
        <item x="22"/>
        <item x="24"/>
        <item x="21"/>
        <item x="17"/>
        <item x="167"/>
        <item x="34"/>
        <item x="250"/>
        <item x="19"/>
        <item x="51"/>
        <item x="244"/>
        <item x="20"/>
        <item x="134"/>
        <item x="118"/>
        <item x="246"/>
        <item x="226"/>
        <item x="97"/>
        <item x="106"/>
        <item x="197"/>
        <item x="154"/>
        <item x="163"/>
        <item x="139"/>
        <item x="122"/>
        <item x="224"/>
        <item x="165"/>
        <item x="105"/>
        <item x="12"/>
        <item x="46"/>
        <item x="252"/>
        <item x="249"/>
        <item x="63"/>
        <item x="73"/>
        <item x="18"/>
        <item x="16"/>
        <item x="211"/>
        <item x="240"/>
        <item x="208"/>
        <item x="121"/>
        <item x="123"/>
        <item x="95"/>
        <item x="238"/>
        <item x="192"/>
        <item x="218"/>
        <item x="284"/>
        <item x="194"/>
        <item x="15"/>
        <item x="119"/>
        <item x="257"/>
        <item x="35"/>
        <item x="214"/>
        <item x="14"/>
        <item x="176"/>
        <item x="130"/>
        <item x="242"/>
        <item x="204"/>
        <item x="180"/>
        <item x="190"/>
        <item x="195"/>
        <item x="57"/>
        <item x="149"/>
        <item x="109"/>
        <item x="273"/>
        <item x="219"/>
        <item x="0"/>
        <item x="25"/>
        <item x="33"/>
        <item x="258"/>
        <item x="2"/>
        <item x="181"/>
        <item x="1"/>
        <item x="164"/>
        <item x="55"/>
        <item x="162"/>
        <item x="220"/>
        <item x="269"/>
        <item x="202"/>
        <item x="145"/>
        <item x="74"/>
        <item x="161"/>
        <item x="42"/>
        <item x="138"/>
        <item x="276"/>
        <item x="11"/>
        <item x="264"/>
        <item x="223"/>
        <item x="201"/>
        <item x="225"/>
        <item x="245"/>
        <item x="213"/>
        <item x="279"/>
        <item x="81"/>
        <item x="232"/>
        <item x="275"/>
        <item x="283"/>
        <item x="113"/>
        <item x="285"/>
        <item x="231"/>
        <item x="177"/>
        <item x="89"/>
        <item x="6"/>
        <item x="88"/>
        <item x="92"/>
        <item x="207"/>
        <item x="171"/>
        <item x="203"/>
        <item x="54"/>
        <item x="50"/>
        <item x="67"/>
        <item x="41"/>
        <item x="29"/>
        <item x="129"/>
        <item x="4"/>
        <item x="10"/>
        <item x="222"/>
        <item x="166"/>
        <item x="66"/>
        <item x="188"/>
        <item x="158"/>
        <item x="48"/>
        <item x="179"/>
        <item x="43"/>
        <item x="69"/>
        <item x="94"/>
        <item x="38"/>
        <item x="99"/>
        <item x="62"/>
        <item x="85"/>
        <item x="215"/>
        <item x="77"/>
        <item x="26"/>
        <item x="91"/>
        <item x="229"/>
        <item x="114"/>
        <item x="133"/>
        <item x="64"/>
        <item x="150"/>
        <item x="199"/>
        <item x="59"/>
        <item x="196"/>
        <item x="152"/>
        <item x="254"/>
        <item x="235"/>
        <item x="75"/>
        <item x="234"/>
        <item x="140"/>
        <item x="227"/>
        <item x="115"/>
        <item x="175"/>
        <item x="30"/>
        <item x="7"/>
        <item x="125"/>
        <item x="263"/>
        <item x="83"/>
        <item x="84"/>
        <item x="141"/>
        <item x="233"/>
        <item x="168"/>
        <item x="206"/>
        <item x="267"/>
        <item x="266"/>
        <item x="268"/>
        <item x="209"/>
        <item x="253"/>
        <item x="137"/>
        <item x="44"/>
        <item x="39"/>
        <item x="61"/>
        <item x="144"/>
        <item x="230"/>
        <item x="256"/>
        <item x="107"/>
        <item x="255"/>
        <item x="198"/>
        <item x="239"/>
        <item x="3"/>
        <item x="27"/>
        <item x="280"/>
        <item x="120"/>
        <item x="169"/>
        <item x="8"/>
        <item x="110"/>
        <item x="100"/>
        <item x="241"/>
        <item x="277"/>
        <item x="31"/>
        <item x="170"/>
        <item x="156"/>
        <item x="96"/>
        <item x="56"/>
        <item x="128"/>
        <item x="72"/>
        <item x="23"/>
        <item x="116"/>
        <item x="185"/>
        <item x="76"/>
        <item x="151"/>
        <item x="282"/>
        <item x="53"/>
        <item x="45"/>
        <item x="153"/>
        <item x="261"/>
        <item x="187"/>
        <item x="155"/>
        <item x="260"/>
        <item x="262"/>
        <item x="90"/>
        <item x="103"/>
        <item x="65"/>
        <item x="131"/>
        <item x="272"/>
        <item x="93"/>
        <item x="271"/>
        <item x="186"/>
        <item x="87"/>
        <item x="148"/>
        <item x="172"/>
        <item x="157"/>
        <item x="173"/>
        <item x="86"/>
        <item x="49"/>
        <item x="108"/>
        <item x="228"/>
        <item x="98"/>
        <item x="28"/>
        <item x="78"/>
        <item x="82"/>
        <item x="60"/>
        <item x="259"/>
        <item x="237"/>
        <item x="127"/>
        <item x="124"/>
        <item x="217"/>
        <item x="143"/>
        <item x="184"/>
        <item x="193"/>
        <item x="200"/>
        <item x="236"/>
        <item x="183"/>
        <item x="132"/>
        <item x="58"/>
        <item x="278"/>
        <item x="13"/>
        <item x="243"/>
        <item x="68"/>
        <item t="default"/>
      </items>
    </pivotField>
    <pivotField showAll="0">
      <items count="133">
        <item x="80"/>
        <item x="81"/>
        <item x="59"/>
        <item x="61"/>
        <item x="105"/>
        <item x="86"/>
        <item x="128"/>
        <item x="101"/>
        <item x="52"/>
        <item x="43"/>
        <item x="78"/>
        <item x="112"/>
        <item x="42"/>
        <item x="79"/>
        <item x="13"/>
        <item x="1"/>
        <item x="95"/>
        <item x="30"/>
        <item x="63"/>
        <item x="109"/>
        <item x="67"/>
        <item x="94"/>
        <item x="122"/>
        <item x="26"/>
        <item x="99"/>
        <item x="103"/>
        <item x="33"/>
        <item x="102"/>
        <item x="29"/>
        <item x="38"/>
        <item x="17"/>
        <item x="45"/>
        <item x="53"/>
        <item x="89"/>
        <item x="68"/>
        <item x="56"/>
        <item x="82"/>
        <item x="15"/>
        <item x="75"/>
        <item x="123"/>
        <item x="88"/>
        <item x="44"/>
        <item x="98"/>
        <item x="19"/>
        <item x="108"/>
        <item x="55"/>
        <item x="106"/>
        <item x="57"/>
        <item x="130"/>
        <item x="54"/>
        <item x="36"/>
        <item x="5"/>
        <item x="124"/>
        <item x="21"/>
        <item x="4"/>
        <item x="48"/>
        <item x="0"/>
        <item x="62"/>
        <item x="127"/>
        <item x="39"/>
        <item x="90"/>
        <item x="76"/>
        <item x="91"/>
        <item x="22"/>
        <item x="58"/>
        <item x="14"/>
        <item x="50"/>
        <item x="31"/>
        <item x="66"/>
        <item x="51"/>
        <item x="37"/>
        <item x="70"/>
        <item x="77"/>
        <item x="131"/>
        <item x="28"/>
        <item x="9"/>
        <item x="125"/>
        <item x="20"/>
        <item x="107"/>
        <item x="27"/>
        <item x="73"/>
        <item x="115"/>
        <item x="72"/>
        <item x="116"/>
        <item x="92"/>
        <item x="69"/>
        <item x="7"/>
        <item x="6"/>
        <item x="111"/>
        <item x="8"/>
        <item x="34"/>
        <item x="2"/>
        <item x="74"/>
        <item x="93"/>
        <item x="40"/>
        <item x="65"/>
        <item x="97"/>
        <item x="24"/>
        <item x="18"/>
        <item x="119"/>
        <item x="12"/>
        <item x="16"/>
        <item x="120"/>
        <item x="25"/>
        <item x="96"/>
        <item x="10"/>
        <item x="71"/>
        <item x="35"/>
        <item x="64"/>
        <item x="49"/>
        <item x="60"/>
        <item x="113"/>
        <item x="104"/>
        <item x="87"/>
        <item x="129"/>
        <item x="85"/>
        <item x="110"/>
        <item x="121"/>
        <item x="11"/>
        <item x="23"/>
        <item x="83"/>
        <item x="3"/>
        <item x="100"/>
        <item x="47"/>
        <item x="126"/>
        <item x="114"/>
        <item x="32"/>
        <item x="46"/>
        <item x="41"/>
        <item x="118"/>
        <item x="117"/>
        <item x="84"/>
        <item t="default"/>
      </items>
    </pivotField>
    <pivotField showAll="0">
      <items count="7">
        <item x="0"/>
        <item x="1"/>
        <item x="4"/>
        <item x="5"/>
        <item x="3"/>
        <item x="2"/>
        <item t="default"/>
      </items>
    </pivotField>
    <pivotField showAll="0"/>
    <pivotField showAll="0">
      <items count="15">
        <item x="9"/>
        <item x="6"/>
        <item x="4"/>
        <item x="7"/>
        <item x="5"/>
        <item x="3"/>
        <item x="0"/>
        <item x="12"/>
        <item x="2"/>
        <item x="10"/>
        <item x="1"/>
        <item x="8"/>
        <item x="11"/>
        <item x="13"/>
        <item t="default"/>
      </items>
    </pivotField>
    <pivotField showAll="0">
      <items count="3">
        <item x="1"/>
        <item x="0"/>
        <item t="default"/>
      </items>
    </pivotField>
    <pivotField showAll="0">
      <items count="10">
        <item x="6"/>
        <item x="3"/>
        <item x="2"/>
        <item x="7"/>
        <item x="4"/>
        <item x="8"/>
        <item x="0"/>
        <item x="1"/>
        <item x="5"/>
        <item t="default"/>
      </items>
    </pivotField>
    <pivotField axis="axisRow" dataField="1" showAll="0">
      <items count="4">
        <item x="1"/>
        <item x="2"/>
        <item x="0"/>
        <item t="default"/>
      </items>
    </pivotField>
    <pivotField showAll="0"/>
    <pivotField showAll="0"/>
    <pivotField showAll="0">
      <items count="8">
        <item x="2"/>
        <item x="3"/>
        <item x="1"/>
        <item x="4"/>
        <item x="5"/>
        <item x="0"/>
        <item x="6"/>
        <item t="default"/>
      </items>
    </pivotField>
    <pivotField showAll="0"/>
    <pivotField showAll="0">
      <items count="8">
        <item x="4"/>
        <item x="2"/>
        <item x="1"/>
        <item x="5"/>
        <item x="0"/>
        <item x="3"/>
        <item x="6"/>
        <item t="default"/>
      </items>
    </pivotField>
    <pivotField showAll="0"/>
    <pivotField showAll="0"/>
  </pivotFields>
  <rowFields count="1">
    <field x="8"/>
  </rowFields>
  <rowItems count="4">
    <i>
      <x/>
    </i>
    <i>
      <x v="1"/>
    </i>
    <i>
      <x v="2"/>
    </i>
    <i t="grand">
      <x/>
    </i>
  </rowItems>
  <colItems count="1">
    <i/>
  </colItems>
  <dataFields count="1">
    <dataField name="Cuenta de Participación instancias"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BB3D07CC-3110-BF44-8D4C-40807EDF5B02}" name="TablaDinámica1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I2:AJ5" firstHeaderRow="1" firstDataRow="1" firstDataCol="1"/>
  <pivotFields count="16">
    <pivotField showAll="0">
      <items count="294">
        <item x="78"/>
        <item x="26"/>
        <item x="15"/>
        <item x="197"/>
        <item x="135"/>
        <item x="83"/>
        <item x="59"/>
        <item x="31"/>
        <item x="29"/>
        <item x="0"/>
        <item x="147"/>
        <item x="211"/>
        <item x="260"/>
        <item x="286"/>
        <item x="209"/>
        <item x="233"/>
        <item x="5"/>
        <item x="28"/>
        <item x="235"/>
        <item x="111"/>
        <item x="34"/>
        <item x="251"/>
        <item x="140"/>
        <item x="177"/>
        <item x="49"/>
        <item x="8"/>
        <item x="117"/>
        <item x="4"/>
        <item x="12"/>
        <item x="58"/>
        <item x="155"/>
        <item x="227"/>
        <item x="289"/>
        <item x="269"/>
        <item x="32"/>
        <item x="94"/>
        <item x="81"/>
        <item x="215"/>
        <item x="42"/>
        <item x="288"/>
        <item x="258"/>
        <item x="17"/>
        <item x="97"/>
        <item x="132"/>
        <item x="238"/>
        <item x="105"/>
        <item x="84"/>
        <item x="33"/>
        <item x="112"/>
        <item x="166"/>
        <item x="257"/>
        <item x="178"/>
        <item x="193"/>
        <item x="268"/>
        <item x="150"/>
        <item x="65"/>
        <item x="185"/>
        <item x="181"/>
        <item x="46"/>
        <item x="116"/>
        <item x="27"/>
        <item x="63"/>
        <item x="40"/>
        <item x="158"/>
        <item x="44"/>
        <item x="285"/>
        <item x="106"/>
        <item x="87"/>
        <item x="107"/>
        <item x="179"/>
        <item x="120"/>
        <item x="242"/>
        <item x="199"/>
        <item x="149"/>
        <item x="39"/>
        <item x="95"/>
        <item x="74"/>
        <item x="165"/>
        <item x="167"/>
        <item x="192"/>
        <item x="214"/>
        <item x="261"/>
        <item x="82"/>
        <item x="123"/>
        <item x="108"/>
        <item x="282"/>
        <item x="243"/>
        <item x="9"/>
        <item x="52"/>
        <item x="203"/>
        <item x="194"/>
        <item x="130"/>
        <item x="206"/>
        <item x="202"/>
        <item x="102"/>
        <item x="129"/>
        <item x="131"/>
        <item x="280"/>
        <item x="125"/>
        <item x="139"/>
        <item x="20"/>
        <item x="168"/>
        <item x="80"/>
        <item x="90"/>
        <item x="256"/>
        <item x="222"/>
        <item x="43"/>
        <item x="45"/>
        <item x="124"/>
        <item x="184"/>
        <item x="70"/>
        <item x="205"/>
        <item x="98"/>
        <item x="37"/>
        <item x="16"/>
        <item x="204"/>
        <item x="172"/>
        <item x="113"/>
        <item x="138"/>
        <item x="267"/>
        <item x="247"/>
        <item x="252"/>
        <item x="50"/>
        <item x="174"/>
        <item x="128"/>
        <item x="176"/>
        <item x="230"/>
        <item x="162"/>
        <item x="61"/>
        <item x="216"/>
        <item x="281"/>
        <item x="264"/>
        <item x="265"/>
        <item x="224"/>
        <item x="96"/>
        <item x="159"/>
        <item x="190"/>
        <item x="219"/>
        <item x="208"/>
        <item x="245"/>
        <item x="217"/>
        <item x="195"/>
        <item x="2"/>
        <item x="67"/>
        <item x="241"/>
        <item x="221"/>
        <item x="69"/>
        <item x="263"/>
        <item x="118"/>
        <item x="186"/>
        <item x="136"/>
        <item x="22"/>
        <item x="250"/>
        <item x="53"/>
        <item x="14"/>
        <item x="6"/>
        <item x="175"/>
        <item x="183"/>
        <item x="101"/>
        <item x="76"/>
        <item x="275"/>
        <item x="88"/>
        <item x="110"/>
        <item x="146"/>
        <item x="137"/>
        <item x="180"/>
        <item x="234"/>
        <item x="126"/>
        <item x="75"/>
        <item x="54"/>
        <item x="134"/>
        <item x="148"/>
        <item x="122"/>
        <item x="151"/>
        <item x="196"/>
        <item x="213"/>
        <item x="248"/>
        <item x="188"/>
        <item x="99"/>
        <item x="271"/>
        <item x="187"/>
        <item x="189"/>
        <item x="66"/>
        <item x="114"/>
        <item x="163"/>
        <item x="237"/>
        <item x="89"/>
        <item x="92"/>
        <item x="21"/>
        <item x="100"/>
        <item x="60"/>
        <item x="13"/>
        <item x="284"/>
        <item x="85"/>
        <item x="36"/>
        <item x="103"/>
        <item x="38"/>
        <item x="164"/>
        <item x="270"/>
        <item x="276"/>
        <item x="200"/>
        <item x="236"/>
        <item x="240"/>
        <item x="223"/>
        <item x="198"/>
        <item x="91"/>
        <item x="229"/>
        <item x="30"/>
        <item x="290"/>
        <item x="210"/>
        <item x="220"/>
        <item x="23"/>
        <item x="19"/>
        <item x="47"/>
        <item x="41"/>
        <item x="71"/>
        <item x="77"/>
        <item x="93"/>
        <item x="212"/>
        <item x="259"/>
        <item x="262"/>
        <item x="3"/>
        <item x="228"/>
        <item x="72"/>
        <item x="279"/>
        <item x="133"/>
        <item x="273"/>
        <item x="231"/>
        <item x="11"/>
        <item x="79"/>
        <item x="1"/>
        <item x="153"/>
        <item x="145"/>
        <item x="277"/>
        <item x="141"/>
        <item x="127"/>
        <item x="154"/>
        <item x="143"/>
        <item x="274"/>
        <item x="272"/>
        <item x="68"/>
        <item x="291"/>
        <item x="25"/>
        <item x="287"/>
        <item x="244"/>
        <item x="266"/>
        <item x="201"/>
        <item x="218"/>
        <item x="160"/>
        <item x="152"/>
        <item x="64"/>
        <item x="121"/>
        <item x="191"/>
        <item x="35"/>
        <item x="73"/>
        <item x="173"/>
        <item x="156"/>
        <item x="157"/>
        <item x="142"/>
        <item x="144"/>
        <item x="255"/>
        <item x="170"/>
        <item x="24"/>
        <item x="62"/>
        <item x="292"/>
        <item x="56"/>
        <item x="226"/>
        <item x="86"/>
        <item x="171"/>
        <item x="254"/>
        <item x="10"/>
        <item x="207"/>
        <item x="48"/>
        <item x="225"/>
        <item x="57"/>
        <item x="161"/>
        <item x="283"/>
        <item x="169"/>
        <item x="115"/>
        <item x="239"/>
        <item x="278"/>
        <item x="51"/>
        <item x="119"/>
        <item x="55"/>
        <item x="253"/>
        <item x="249"/>
        <item x="18"/>
        <item x="246"/>
        <item x="109"/>
        <item x="182"/>
        <item x="232"/>
        <item x="104"/>
        <item x="7"/>
        <item t="default"/>
      </items>
    </pivotField>
    <pivotField showAll="0">
      <items count="287">
        <item x="136"/>
        <item x="182"/>
        <item x="210"/>
        <item x="191"/>
        <item x="160"/>
        <item x="52"/>
        <item x="178"/>
        <item x="5"/>
        <item x="205"/>
        <item x="146"/>
        <item x="281"/>
        <item x="212"/>
        <item x="117"/>
        <item x="40"/>
        <item x="251"/>
        <item x="265"/>
        <item x="189"/>
        <item x="36"/>
        <item x="126"/>
        <item x="174"/>
        <item x="9"/>
        <item x="274"/>
        <item x="111"/>
        <item x="142"/>
        <item x="247"/>
        <item x="216"/>
        <item x="221"/>
        <item x="71"/>
        <item x="112"/>
        <item x="79"/>
        <item x="102"/>
        <item x="147"/>
        <item x="135"/>
        <item x="270"/>
        <item x="32"/>
        <item x="159"/>
        <item x="37"/>
        <item x="80"/>
        <item x="104"/>
        <item x="248"/>
        <item x="101"/>
        <item x="70"/>
        <item x="47"/>
        <item x="22"/>
        <item x="24"/>
        <item x="21"/>
        <item x="17"/>
        <item x="167"/>
        <item x="34"/>
        <item x="250"/>
        <item x="19"/>
        <item x="51"/>
        <item x="244"/>
        <item x="20"/>
        <item x="134"/>
        <item x="118"/>
        <item x="246"/>
        <item x="226"/>
        <item x="97"/>
        <item x="106"/>
        <item x="197"/>
        <item x="154"/>
        <item x="163"/>
        <item x="139"/>
        <item x="122"/>
        <item x="224"/>
        <item x="165"/>
        <item x="105"/>
        <item x="12"/>
        <item x="46"/>
        <item x="252"/>
        <item x="249"/>
        <item x="63"/>
        <item x="73"/>
        <item x="18"/>
        <item x="16"/>
        <item x="211"/>
        <item x="240"/>
        <item x="208"/>
        <item x="121"/>
        <item x="123"/>
        <item x="95"/>
        <item x="238"/>
        <item x="192"/>
        <item x="218"/>
        <item x="284"/>
        <item x="194"/>
        <item x="15"/>
        <item x="119"/>
        <item x="257"/>
        <item x="35"/>
        <item x="214"/>
        <item x="14"/>
        <item x="176"/>
        <item x="130"/>
        <item x="242"/>
        <item x="204"/>
        <item x="180"/>
        <item x="190"/>
        <item x="195"/>
        <item x="57"/>
        <item x="149"/>
        <item x="109"/>
        <item x="273"/>
        <item x="219"/>
        <item x="0"/>
        <item x="25"/>
        <item x="33"/>
        <item x="258"/>
        <item x="2"/>
        <item x="181"/>
        <item x="1"/>
        <item x="164"/>
        <item x="55"/>
        <item x="162"/>
        <item x="220"/>
        <item x="269"/>
        <item x="202"/>
        <item x="145"/>
        <item x="74"/>
        <item x="161"/>
        <item x="42"/>
        <item x="138"/>
        <item x="276"/>
        <item x="11"/>
        <item x="264"/>
        <item x="223"/>
        <item x="201"/>
        <item x="225"/>
        <item x="245"/>
        <item x="213"/>
        <item x="279"/>
        <item x="81"/>
        <item x="232"/>
        <item x="275"/>
        <item x="283"/>
        <item x="113"/>
        <item x="285"/>
        <item x="231"/>
        <item x="177"/>
        <item x="89"/>
        <item x="6"/>
        <item x="88"/>
        <item x="92"/>
        <item x="207"/>
        <item x="171"/>
        <item x="203"/>
        <item x="54"/>
        <item x="50"/>
        <item x="67"/>
        <item x="41"/>
        <item x="29"/>
        <item x="129"/>
        <item x="4"/>
        <item x="10"/>
        <item x="222"/>
        <item x="166"/>
        <item x="66"/>
        <item x="188"/>
        <item x="158"/>
        <item x="48"/>
        <item x="179"/>
        <item x="43"/>
        <item x="69"/>
        <item x="94"/>
        <item x="38"/>
        <item x="99"/>
        <item x="62"/>
        <item x="85"/>
        <item x="215"/>
        <item x="77"/>
        <item x="26"/>
        <item x="91"/>
        <item x="229"/>
        <item x="114"/>
        <item x="133"/>
        <item x="64"/>
        <item x="150"/>
        <item x="199"/>
        <item x="59"/>
        <item x="196"/>
        <item x="152"/>
        <item x="254"/>
        <item x="235"/>
        <item x="75"/>
        <item x="234"/>
        <item x="140"/>
        <item x="227"/>
        <item x="115"/>
        <item x="175"/>
        <item x="30"/>
        <item x="7"/>
        <item x="125"/>
        <item x="263"/>
        <item x="83"/>
        <item x="84"/>
        <item x="141"/>
        <item x="233"/>
        <item x="168"/>
        <item x="206"/>
        <item x="267"/>
        <item x="266"/>
        <item x="268"/>
        <item x="209"/>
        <item x="253"/>
        <item x="137"/>
        <item x="44"/>
        <item x="39"/>
        <item x="61"/>
        <item x="144"/>
        <item x="230"/>
        <item x="256"/>
        <item x="107"/>
        <item x="255"/>
        <item x="198"/>
        <item x="239"/>
        <item x="3"/>
        <item x="27"/>
        <item x="280"/>
        <item x="120"/>
        <item x="169"/>
        <item x="8"/>
        <item x="110"/>
        <item x="100"/>
        <item x="241"/>
        <item x="277"/>
        <item x="31"/>
        <item x="170"/>
        <item x="156"/>
        <item x="96"/>
        <item x="56"/>
        <item x="128"/>
        <item x="72"/>
        <item x="23"/>
        <item x="116"/>
        <item x="185"/>
        <item x="76"/>
        <item x="151"/>
        <item x="282"/>
        <item x="53"/>
        <item x="45"/>
        <item x="153"/>
        <item x="261"/>
        <item x="187"/>
        <item x="155"/>
        <item x="260"/>
        <item x="262"/>
        <item x="90"/>
        <item x="103"/>
        <item x="65"/>
        <item x="131"/>
        <item x="272"/>
        <item x="93"/>
        <item x="271"/>
        <item x="186"/>
        <item x="87"/>
        <item x="148"/>
        <item x="172"/>
        <item x="157"/>
        <item x="173"/>
        <item x="86"/>
        <item x="49"/>
        <item x="108"/>
        <item x="228"/>
        <item x="98"/>
        <item x="28"/>
        <item x="78"/>
        <item x="82"/>
        <item x="60"/>
        <item x="259"/>
        <item x="237"/>
        <item x="127"/>
        <item x="124"/>
        <item x="217"/>
        <item x="143"/>
        <item x="184"/>
        <item x="193"/>
        <item x="200"/>
        <item x="236"/>
        <item x="183"/>
        <item x="132"/>
        <item x="58"/>
        <item x="278"/>
        <item x="13"/>
        <item x="243"/>
        <item x="68"/>
        <item t="default"/>
      </items>
    </pivotField>
    <pivotField showAll="0">
      <items count="133">
        <item x="80"/>
        <item x="81"/>
        <item x="59"/>
        <item x="61"/>
        <item x="105"/>
        <item x="86"/>
        <item x="128"/>
        <item x="101"/>
        <item x="52"/>
        <item x="43"/>
        <item x="78"/>
        <item x="112"/>
        <item x="42"/>
        <item x="79"/>
        <item x="13"/>
        <item x="1"/>
        <item x="95"/>
        <item x="30"/>
        <item x="63"/>
        <item x="109"/>
        <item x="67"/>
        <item x="94"/>
        <item x="122"/>
        <item x="26"/>
        <item x="99"/>
        <item x="103"/>
        <item x="33"/>
        <item x="102"/>
        <item x="29"/>
        <item x="38"/>
        <item x="17"/>
        <item x="45"/>
        <item x="53"/>
        <item x="89"/>
        <item x="68"/>
        <item x="56"/>
        <item x="82"/>
        <item x="15"/>
        <item x="75"/>
        <item x="123"/>
        <item x="88"/>
        <item x="44"/>
        <item x="98"/>
        <item x="19"/>
        <item x="108"/>
        <item x="55"/>
        <item x="106"/>
        <item x="57"/>
        <item x="130"/>
        <item x="54"/>
        <item x="36"/>
        <item x="5"/>
        <item x="124"/>
        <item x="21"/>
        <item x="4"/>
        <item x="48"/>
        <item x="0"/>
        <item x="62"/>
        <item x="127"/>
        <item x="39"/>
        <item x="90"/>
        <item x="76"/>
        <item x="91"/>
        <item x="22"/>
        <item x="58"/>
        <item x="14"/>
        <item x="50"/>
        <item x="31"/>
        <item x="66"/>
        <item x="51"/>
        <item x="37"/>
        <item x="70"/>
        <item x="77"/>
        <item x="131"/>
        <item x="28"/>
        <item x="9"/>
        <item x="125"/>
        <item x="20"/>
        <item x="107"/>
        <item x="27"/>
        <item x="73"/>
        <item x="115"/>
        <item x="72"/>
        <item x="116"/>
        <item x="92"/>
        <item x="69"/>
        <item x="7"/>
        <item x="6"/>
        <item x="111"/>
        <item x="8"/>
        <item x="34"/>
        <item x="2"/>
        <item x="74"/>
        <item x="93"/>
        <item x="40"/>
        <item x="65"/>
        <item x="97"/>
        <item x="24"/>
        <item x="18"/>
        <item x="119"/>
        <item x="12"/>
        <item x="16"/>
        <item x="120"/>
        <item x="25"/>
        <item x="96"/>
        <item x="10"/>
        <item x="71"/>
        <item x="35"/>
        <item x="64"/>
        <item x="49"/>
        <item x="60"/>
        <item x="113"/>
        <item x="104"/>
        <item x="87"/>
        <item x="129"/>
        <item x="85"/>
        <item x="110"/>
        <item x="121"/>
        <item x="11"/>
        <item x="23"/>
        <item x="83"/>
        <item x="3"/>
        <item x="100"/>
        <item x="47"/>
        <item x="126"/>
        <item x="114"/>
        <item x="32"/>
        <item x="46"/>
        <item x="41"/>
        <item x="118"/>
        <item x="117"/>
        <item x="84"/>
        <item t="default"/>
      </items>
    </pivotField>
    <pivotField showAll="0">
      <items count="7">
        <item x="0"/>
        <item x="1"/>
        <item x="4"/>
        <item x="5"/>
        <item x="3"/>
        <item x="2"/>
        <item t="default"/>
      </items>
    </pivotField>
    <pivotField showAll="0"/>
    <pivotField showAll="0">
      <items count="15">
        <item x="9"/>
        <item x="6"/>
        <item x="4"/>
        <item x="7"/>
        <item x="5"/>
        <item x="3"/>
        <item x="0"/>
        <item x="12"/>
        <item x="2"/>
        <item x="10"/>
        <item x="1"/>
        <item x="8"/>
        <item x="11"/>
        <item x="13"/>
        <item t="default"/>
      </items>
    </pivotField>
    <pivotField showAll="0">
      <items count="3">
        <item x="1"/>
        <item x="0"/>
        <item t="default"/>
      </items>
    </pivotField>
    <pivotField showAll="0">
      <items count="10">
        <item x="6"/>
        <item x="3"/>
        <item x="2"/>
        <item x="7"/>
        <item x="4"/>
        <item x="8"/>
        <item x="0"/>
        <item x="1"/>
        <item x="5"/>
        <item t="default"/>
      </items>
    </pivotField>
    <pivotField showAll="0">
      <items count="4">
        <item x="1"/>
        <item x="2"/>
        <item x="0"/>
        <item t="default"/>
      </items>
    </pivotField>
    <pivotField showAll="0">
      <items count="3">
        <item x="0"/>
        <item x="1"/>
        <item t="default"/>
      </items>
    </pivotField>
    <pivotField showAll="0">
      <items count="9">
        <item x="3"/>
        <item x="7"/>
        <item x="2"/>
        <item x="5"/>
        <item x="6"/>
        <item x="1"/>
        <item x="4"/>
        <item x="0"/>
        <item t="default"/>
      </items>
    </pivotField>
    <pivotField showAll="0">
      <items count="8">
        <item x="2"/>
        <item x="3"/>
        <item x="1"/>
        <item x="4"/>
        <item x="5"/>
        <item x="0"/>
        <item x="6"/>
        <item t="default"/>
      </items>
    </pivotField>
    <pivotField axis="axisRow" dataField="1" showAll="0">
      <items count="3">
        <item x="0"/>
        <item x="1"/>
        <item t="default"/>
      </items>
    </pivotField>
    <pivotField showAll="0">
      <items count="8">
        <item x="4"/>
        <item x="2"/>
        <item x="1"/>
        <item x="5"/>
        <item x="0"/>
        <item x="3"/>
        <item x="6"/>
        <item t="default"/>
      </items>
    </pivotField>
    <pivotField showAll="0"/>
    <pivotField showAll="0"/>
  </pivotFields>
  <rowFields count="1">
    <field x="12"/>
  </rowFields>
  <rowItems count="3">
    <i>
      <x/>
    </i>
    <i>
      <x v="1"/>
    </i>
    <i t="grand">
      <x/>
    </i>
  </rowItems>
  <colItems count="1">
    <i/>
  </colItems>
  <dataFields count="1">
    <dataField name="Cuenta de Apuesta inclusiva" fld="1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BC5B335F-EDD2-D340-9F22-5D6BEF63C17D}" name="TablaDiná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E2:F135" firstHeaderRow="1" firstDataRow="1" firstDataCol="1"/>
  <pivotFields count="16">
    <pivotField showAll="0">
      <items count="294">
        <item x="78"/>
        <item x="26"/>
        <item x="15"/>
        <item x="197"/>
        <item x="135"/>
        <item x="83"/>
        <item x="59"/>
        <item x="31"/>
        <item x="29"/>
        <item x="0"/>
        <item x="147"/>
        <item x="211"/>
        <item x="260"/>
        <item x="286"/>
        <item x="209"/>
        <item x="233"/>
        <item x="5"/>
        <item x="28"/>
        <item x="235"/>
        <item x="111"/>
        <item x="34"/>
        <item x="251"/>
        <item x="140"/>
        <item x="177"/>
        <item x="49"/>
        <item x="8"/>
        <item x="117"/>
        <item x="4"/>
        <item x="12"/>
        <item x="58"/>
        <item x="155"/>
        <item x="227"/>
        <item x="289"/>
        <item x="269"/>
        <item x="32"/>
        <item x="94"/>
        <item x="81"/>
        <item x="215"/>
        <item x="42"/>
        <item x="288"/>
        <item x="258"/>
        <item x="17"/>
        <item x="97"/>
        <item x="132"/>
        <item x="238"/>
        <item x="105"/>
        <item x="84"/>
        <item x="33"/>
        <item x="112"/>
        <item x="166"/>
        <item x="257"/>
        <item x="178"/>
        <item x="193"/>
        <item x="268"/>
        <item x="150"/>
        <item x="65"/>
        <item x="185"/>
        <item x="181"/>
        <item x="46"/>
        <item x="116"/>
        <item x="27"/>
        <item x="63"/>
        <item x="40"/>
        <item x="158"/>
        <item x="44"/>
        <item x="285"/>
        <item x="106"/>
        <item x="87"/>
        <item x="107"/>
        <item x="179"/>
        <item x="120"/>
        <item x="242"/>
        <item x="199"/>
        <item x="149"/>
        <item x="39"/>
        <item x="95"/>
        <item x="74"/>
        <item x="165"/>
        <item x="167"/>
        <item x="192"/>
        <item x="214"/>
        <item x="261"/>
        <item x="82"/>
        <item x="123"/>
        <item x="108"/>
        <item x="282"/>
        <item x="243"/>
        <item x="9"/>
        <item x="52"/>
        <item x="203"/>
        <item x="194"/>
        <item x="130"/>
        <item x="206"/>
        <item x="202"/>
        <item x="102"/>
        <item x="129"/>
        <item x="131"/>
        <item x="280"/>
        <item x="125"/>
        <item x="139"/>
        <item x="20"/>
        <item x="168"/>
        <item x="80"/>
        <item x="90"/>
        <item x="256"/>
        <item x="222"/>
        <item x="43"/>
        <item x="45"/>
        <item x="124"/>
        <item x="184"/>
        <item x="70"/>
        <item x="205"/>
        <item x="98"/>
        <item x="37"/>
        <item x="16"/>
        <item x="204"/>
        <item x="172"/>
        <item x="113"/>
        <item x="138"/>
        <item x="267"/>
        <item x="247"/>
        <item x="252"/>
        <item x="50"/>
        <item x="174"/>
        <item x="128"/>
        <item x="176"/>
        <item x="230"/>
        <item x="162"/>
        <item x="61"/>
        <item x="216"/>
        <item x="281"/>
        <item x="264"/>
        <item x="265"/>
        <item x="224"/>
        <item x="96"/>
        <item x="159"/>
        <item x="190"/>
        <item x="219"/>
        <item x="208"/>
        <item x="245"/>
        <item x="217"/>
        <item x="195"/>
        <item x="2"/>
        <item x="67"/>
        <item x="241"/>
        <item x="221"/>
        <item x="69"/>
        <item x="263"/>
        <item x="118"/>
        <item x="186"/>
        <item x="136"/>
        <item x="22"/>
        <item x="250"/>
        <item x="53"/>
        <item x="14"/>
        <item x="6"/>
        <item x="175"/>
        <item x="183"/>
        <item x="101"/>
        <item x="76"/>
        <item x="275"/>
        <item x="88"/>
        <item x="110"/>
        <item x="146"/>
        <item x="137"/>
        <item x="180"/>
        <item x="234"/>
        <item x="126"/>
        <item x="75"/>
        <item x="54"/>
        <item x="134"/>
        <item x="148"/>
        <item x="122"/>
        <item x="151"/>
        <item x="196"/>
        <item x="213"/>
        <item x="248"/>
        <item x="188"/>
        <item x="99"/>
        <item x="271"/>
        <item x="187"/>
        <item x="189"/>
        <item x="66"/>
        <item x="114"/>
        <item x="163"/>
        <item x="237"/>
        <item x="89"/>
        <item x="92"/>
        <item x="21"/>
        <item x="100"/>
        <item x="60"/>
        <item x="13"/>
        <item x="284"/>
        <item x="85"/>
        <item x="36"/>
        <item x="103"/>
        <item x="38"/>
        <item x="164"/>
        <item x="270"/>
        <item x="276"/>
        <item x="200"/>
        <item x="236"/>
        <item x="240"/>
        <item x="223"/>
        <item x="198"/>
        <item x="91"/>
        <item x="229"/>
        <item x="30"/>
        <item x="290"/>
        <item x="210"/>
        <item x="220"/>
        <item x="23"/>
        <item x="19"/>
        <item x="47"/>
        <item x="41"/>
        <item x="71"/>
        <item x="77"/>
        <item x="93"/>
        <item x="212"/>
        <item x="259"/>
        <item x="262"/>
        <item x="3"/>
        <item x="228"/>
        <item x="72"/>
        <item x="279"/>
        <item x="133"/>
        <item x="273"/>
        <item x="231"/>
        <item x="11"/>
        <item x="79"/>
        <item x="1"/>
        <item x="153"/>
        <item x="145"/>
        <item x="277"/>
        <item x="141"/>
        <item x="127"/>
        <item x="154"/>
        <item x="143"/>
        <item x="274"/>
        <item x="272"/>
        <item x="68"/>
        <item x="291"/>
        <item x="25"/>
        <item x="287"/>
        <item x="244"/>
        <item x="266"/>
        <item x="201"/>
        <item x="218"/>
        <item x="160"/>
        <item x="152"/>
        <item x="64"/>
        <item x="121"/>
        <item x="191"/>
        <item x="35"/>
        <item x="73"/>
        <item x="173"/>
        <item x="156"/>
        <item x="157"/>
        <item x="142"/>
        <item x="144"/>
        <item x="255"/>
        <item x="170"/>
        <item x="24"/>
        <item x="62"/>
        <item x="292"/>
        <item x="56"/>
        <item x="226"/>
        <item x="86"/>
        <item x="171"/>
        <item x="254"/>
        <item x="10"/>
        <item x="207"/>
        <item x="48"/>
        <item x="225"/>
        <item x="57"/>
        <item x="161"/>
        <item x="283"/>
        <item x="169"/>
        <item x="115"/>
        <item x="239"/>
        <item x="278"/>
        <item x="51"/>
        <item x="119"/>
        <item x="55"/>
        <item x="253"/>
        <item x="249"/>
        <item x="18"/>
        <item x="246"/>
        <item x="109"/>
        <item x="182"/>
        <item x="232"/>
        <item x="104"/>
        <item x="7"/>
        <item t="default"/>
      </items>
    </pivotField>
    <pivotField showAll="0">
      <items count="287">
        <item x="136"/>
        <item x="182"/>
        <item x="210"/>
        <item x="191"/>
        <item x="160"/>
        <item x="52"/>
        <item x="178"/>
        <item x="5"/>
        <item x="205"/>
        <item x="146"/>
        <item x="281"/>
        <item x="212"/>
        <item x="117"/>
        <item x="40"/>
        <item x="251"/>
        <item x="265"/>
        <item x="189"/>
        <item x="36"/>
        <item x="126"/>
        <item x="174"/>
        <item x="9"/>
        <item x="274"/>
        <item x="111"/>
        <item x="142"/>
        <item x="247"/>
        <item x="216"/>
        <item x="221"/>
        <item x="71"/>
        <item x="112"/>
        <item x="79"/>
        <item x="102"/>
        <item x="147"/>
        <item x="135"/>
        <item x="270"/>
        <item x="32"/>
        <item x="159"/>
        <item x="37"/>
        <item x="80"/>
        <item x="104"/>
        <item x="248"/>
        <item x="101"/>
        <item x="70"/>
        <item x="47"/>
        <item x="22"/>
        <item x="24"/>
        <item x="21"/>
        <item x="17"/>
        <item x="167"/>
        <item x="34"/>
        <item x="250"/>
        <item x="19"/>
        <item x="51"/>
        <item x="244"/>
        <item x="20"/>
        <item x="134"/>
        <item x="118"/>
        <item x="246"/>
        <item x="226"/>
        <item x="97"/>
        <item x="106"/>
        <item x="197"/>
        <item x="154"/>
        <item x="163"/>
        <item x="139"/>
        <item x="122"/>
        <item x="224"/>
        <item x="165"/>
        <item x="105"/>
        <item x="12"/>
        <item x="46"/>
        <item x="252"/>
        <item x="249"/>
        <item x="63"/>
        <item x="73"/>
        <item x="18"/>
        <item x="16"/>
        <item x="211"/>
        <item x="240"/>
        <item x="208"/>
        <item x="121"/>
        <item x="123"/>
        <item x="95"/>
        <item x="238"/>
        <item x="192"/>
        <item x="218"/>
        <item x="284"/>
        <item x="194"/>
        <item x="15"/>
        <item x="119"/>
        <item x="257"/>
        <item x="35"/>
        <item x="214"/>
        <item x="14"/>
        <item x="176"/>
        <item x="130"/>
        <item x="242"/>
        <item x="204"/>
        <item x="180"/>
        <item x="190"/>
        <item x="195"/>
        <item x="57"/>
        <item x="149"/>
        <item x="109"/>
        <item x="273"/>
        <item x="219"/>
        <item x="0"/>
        <item x="25"/>
        <item x="33"/>
        <item x="258"/>
        <item x="2"/>
        <item x="181"/>
        <item x="1"/>
        <item x="164"/>
        <item x="55"/>
        <item x="162"/>
        <item x="220"/>
        <item x="269"/>
        <item x="202"/>
        <item x="145"/>
        <item x="74"/>
        <item x="161"/>
        <item x="42"/>
        <item x="138"/>
        <item x="276"/>
        <item x="11"/>
        <item x="264"/>
        <item x="223"/>
        <item x="201"/>
        <item x="225"/>
        <item x="245"/>
        <item x="213"/>
        <item x="279"/>
        <item x="81"/>
        <item x="232"/>
        <item x="275"/>
        <item x="283"/>
        <item x="113"/>
        <item x="285"/>
        <item x="231"/>
        <item x="177"/>
        <item x="89"/>
        <item x="6"/>
        <item x="88"/>
        <item x="92"/>
        <item x="207"/>
        <item x="171"/>
        <item x="203"/>
        <item x="54"/>
        <item x="50"/>
        <item x="67"/>
        <item x="41"/>
        <item x="29"/>
        <item x="129"/>
        <item x="4"/>
        <item x="10"/>
        <item x="222"/>
        <item x="166"/>
        <item x="66"/>
        <item x="188"/>
        <item x="158"/>
        <item x="48"/>
        <item x="179"/>
        <item x="43"/>
        <item x="69"/>
        <item x="94"/>
        <item x="38"/>
        <item x="99"/>
        <item x="62"/>
        <item x="85"/>
        <item x="215"/>
        <item x="77"/>
        <item x="26"/>
        <item x="91"/>
        <item x="229"/>
        <item x="114"/>
        <item x="133"/>
        <item x="64"/>
        <item x="150"/>
        <item x="199"/>
        <item x="59"/>
        <item x="196"/>
        <item x="152"/>
        <item x="254"/>
        <item x="235"/>
        <item x="75"/>
        <item x="234"/>
        <item x="140"/>
        <item x="227"/>
        <item x="115"/>
        <item x="175"/>
        <item x="30"/>
        <item x="7"/>
        <item x="125"/>
        <item x="263"/>
        <item x="83"/>
        <item x="84"/>
        <item x="141"/>
        <item x="233"/>
        <item x="168"/>
        <item x="206"/>
        <item x="267"/>
        <item x="266"/>
        <item x="268"/>
        <item x="209"/>
        <item x="253"/>
        <item x="137"/>
        <item x="44"/>
        <item x="39"/>
        <item x="61"/>
        <item x="144"/>
        <item x="230"/>
        <item x="256"/>
        <item x="107"/>
        <item x="255"/>
        <item x="198"/>
        <item x="239"/>
        <item x="3"/>
        <item x="27"/>
        <item x="280"/>
        <item x="120"/>
        <item x="169"/>
        <item x="8"/>
        <item x="110"/>
        <item x="100"/>
        <item x="241"/>
        <item x="277"/>
        <item x="31"/>
        <item x="170"/>
        <item x="156"/>
        <item x="96"/>
        <item x="56"/>
        <item x="128"/>
        <item x="72"/>
        <item x="23"/>
        <item x="116"/>
        <item x="185"/>
        <item x="76"/>
        <item x="151"/>
        <item x="282"/>
        <item x="53"/>
        <item x="45"/>
        <item x="153"/>
        <item x="261"/>
        <item x="187"/>
        <item x="155"/>
        <item x="260"/>
        <item x="262"/>
        <item x="90"/>
        <item x="103"/>
        <item x="65"/>
        <item x="131"/>
        <item x="272"/>
        <item x="93"/>
        <item x="271"/>
        <item x="186"/>
        <item x="87"/>
        <item x="148"/>
        <item x="172"/>
        <item x="157"/>
        <item x="173"/>
        <item x="86"/>
        <item x="49"/>
        <item x="108"/>
        <item x="228"/>
        <item x="98"/>
        <item x="28"/>
        <item x="78"/>
        <item x="82"/>
        <item x="60"/>
        <item x="259"/>
        <item x="237"/>
        <item x="127"/>
        <item x="124"/>
        <item x="217"/>
        <item x="143"/>
        <item x="184"/>
        <item x="193"/>
        <item x="200"/>
        <item x="236"/>
        <item x="183"/>
        <item x="132"/>
        <item x="58"/>
        <item x="278"/>
        <item x="13"/>
        <item x="243"/>
        <item x="68"/>
        <item t="default"/>
      </items>
    </pivotField>
    <pivotField axis="axisRow" dataField="1" showAll="0">
      <items count="133">
        <item x="80"/>
        <item x="81"/>
        <item x="59"/>
        <item x="61"/>
        <item x="105"/>
        <item x="86"/>
        <item x="128"/>
        <item x="101"/>
        <item x="52"/>
        <item x="43"/>
        <item x="78"/>
        <item x="112"/>
        <item x="42"/>
        <item x="79"/>
        <item x="13"/>
        <item x="1"/>
        <item x="95"/>
        <item x="30"/>
        <item x="63"/>
        <item x="109"/>
        <item x="67"/>
        <item x="94"/>
        <item x="122"/>
        <item x="26"/>
        <item x="99"/>
        <item x="103"/>
        <item x="33"/>
        <item x="102"/>
        <item x="29"/>
        <item x="38"/>
        <item x="17"/>
        <item x="45"/>
        <item x="53"/>
        <item x="89"/>
        <item x="68"/>
        <item x="56"/>
        <item x="82"/>
        <item x="15"/>
        <item x="75"/>
        <item x="123"/>
        <item x="88"/>
        <item x="44"/>
        <item x="98"/>
        <item x="19"/>
        <item x="108"/>
        <item x="55"/>
        <item x="106"/>
        <item x="57"/>
        <item x="130"/>
        <item x="54"/>
        <item x="36"/>
        <item x="5"/>
        <item x="124"/>
        <item x="21"/>
        <item x="4"/>
        <item x="48"/>
        <item x="0"/>
        <item x="62"/>
        <item x="127"/>
        <item x="39"/>
        <item x="90"/>
        <item x="76"/>
        <item x="91"/>
        <item x="22"/>
        <item x="58"/>
        <item x="14"/>
        <item x="50"/>
        <item x="31"/>
        <item x="66"/>
        <item x="51"/>
        <item x="37"/>
        <item x="70"/>
        <item x="77"/>
        <item x="131"/>
        <item x="28"/>
        <item x="9"/>
        <item x="125"/>
        <item x="20"/>
        <item x="107"/>
        <item x="27"/>
        <item x="73"/>
        <item x="115"/>
        <item x="72"/>
        <item x="116"/>
        <item x="92"/>
        <item x="69"/>
        <item x="7"/>
        <item x="6"/>
        <item x="111"/>
        <item x="8"/>
        <item x="34"/>
        <item x="2"/>
        <item x="74"/>
        <item x="93"/>
        <item x="40"/>
        <item x="65"/>
        <item x="97"/>
        <item x="24"/>
        <item x="18"/>
        <item x="119"/>
        <item x="12"/>
        <item x="16"/>
        <item x="120"/>
        <item x="25"/>
        <item x="96"/>
        <item x="10"/>
        <item x="71"/>
        <item x="35"/>
        <item x="64"/>
        <item x="49"/>
        <item x="60"/>
        <item x="113"/>
        <item x="104"/>
        <item x="87"/>
        <item x="129"/>
        <item x="85"/>
        <item x="110"/>
        <item x="121"/>
        <item x="11"/>
        <item x="23"/>
        <item x="83"/>
        <item x="3"/>
        <item x="100"/>
        <item x="47"/>
        <item x="126"/>
        <item x="114"/>
        <item x="32"/>
        <item x="46"/>
        <item x="41"/>
        <item x="118"/>
        <item x="117"/>
        <item x="84"/>
        <item t="default"/>
      </items>
    </pivotField>
    <pivotField showAll="0"/>
    <pivotField showAll="0"/>
    <pivotField showAll="0">
      <items count="15">
        <item x="9"/>
        <item x="6"/>
        <item x="4"/>
        <item x="7"/>
        <item x="5"/>
        <item x="3"/>
        <item x="0"/>
        <item x="12"/>
        <item x="2"/>
        <item x="10"/>
        <item x="1"/>
        <item x="8"/>
        <item x="11"/>
        <item x="13"/>
        <item t="default"/>
      </items>
    </pivotField>
    <pivotField showAll="0"/>
    <pivotField showAll="0"/>
    <pivotField showAll="0"/>
    <pivotField showAll="0"/>
    <pivotField showAll="0"/>
    <pivotField showAll="0">
      <items count="8">
        <item x="2"/>
        <item x="3"/>
        <item x="1"/>
        <item x="4"/>
        <item x="5"/>
        <item x="0"/>
        <item x="6"/>
        <item t="default"/>
      </items>
    </pivotField>
    <pivotField showAll="0"/>
    <pivotField showAll="0">
      <items count="8">
        <item x="4"/>
        <item x="2"/>
        <item x="1"/>
        <item x="5"/>
        <item x="0"/>
        <item x="3"/>
        <item x="6"/>
        <item t="default"/>
      </items>
    </pivotField>
    <pivotField showAll="0"/>
    <pivotField showAll="0"/>
  </pivotFields>
  <rowFields count="1">
    <field x="2"/>
  </rowFields>
  <rowItems count="13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t="grand">
      <x/>
    </i>
  </rowItems>
  <colItems count="1">
    <i/>
  </colItems>
  <dataFields count="1">
    <dataField name="Cuenta de Disciplina"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4649B5FA-2F28-7845-ADEE-6464F185F352}" name="TablaDinámica7"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T2:U12" firstHeaderRow="1" firstDataRow="1" firstDataCol="1"/>
  <pivotFields count="16">
    <pivotField showAll="0">
      <items count="294">
        <item x="78"/>
        <item x="26"/>
        <item x="15"/>
        <item x="197"/>
        <item x="135"/>
        <item x="83"/>
        <item x="59"/>
        <item x="31"/>
        <item x="29"/>
        <item x="0"/>
        <item x="147"/>
        <item x="211"/>
        <item x="260"/>
        <item x="286"/>
        <item x="209"/>
        <item x="233"/>
        <item x="5"/>
        <item x="28"/>
        <item x="235"/>
        <item x="111"/>
        <item x="34"/>
        <item x="251"/>
        <item x="140"/>
        <item x="177"/>
        <item x="49"/>
        <item x="8"/>
        <item x="117"/>
        <item x="4"/>
        <item x="12"/>
        <item x="58"/>
        <item x="155"/>
        <item x="227"/>
        <item x="289"/>
        <item x="269"/>
        <item x="32"/>
        <item x="94"/>
        <item x="81"/>
        <item x="215"/>
        <item x="42"/>
        <item x="288"/>
        <item x="258"/>
        <item x="17"/>
        <item x="97"/>
        <item x="132"/>
        <item x="238"/>
        <item x="105"/>
        <item x="84"/>
        <item x="33"/>
        <item x="112"/>
        <item x="166"/>
        <item x="257"/>
        <item x="178"/>
        <item x="193"/>
        <item x="268"/>
        <item x="150"/>
        <item x="65"/>
        <item x="185"/>
        <item x="181"/>
        <item x="46"/>
        <item x="116"/>
        <item x="27"/>
        <item x="63"/>
        <item x="40"/>
        <item x="158"/>
        <item x="44"/>
        <item x="285"/>
        <item x="106"/>
        <item x="87"/>
        <item x="107"/>
        <item x="179"/>
        <item x="120"/>
        <item x="242"/>
        <item x="199"/>
        <item x="149"/>
        <item x="39"/>
        <item x="95"/>
        <item x="74"/>
        <item x="165"/>
        <item x="167"/>
        <item x="192"/>
        <item x="214"/>
        <item x="261"/>
        <item x="82"/>
        <item x="123"/>
        <item x="108"/>
        <item x="282"/>
        <item x="243"/>
        <item x="9"/>
        <item x="52"/>
        <item x="203"/>
        <item x="194"/>
        <item x="130"/>
        <item x="206"/>
        <item x="202"/>
        <item x="102"/>
        <item x="129"/>
        <item x="131"/>
        <item x="280"/>
        <item x="125"/>
        <item x="139"/>
        <item x="20"/>
        <item x="168"/>
        <item x="80"/>
        <item x="90"/>
        <item x="256"/>
        <item x="222"/>
        <item x="43"/>
        <item x="45"/>
        <item x="124"/>
        <item x="184"/>
        <item x="70"/>
        <item x="205"/>
        <item x="98"/>
        <item x="37"/>
        <item x="16"/>
        <item x="204"/>
        <item x="172"/>
        <item x="113"/>
        <item x="138"/>
        <item x="267"/>
        <item x="247"/>
        <item x="252"/>
        <item x="50"/>
        <item x="174"/>
        <item x="128"/>
        <item x="176"/>
        <item x="230"/>
        <item x="162"/>
        <item x="61"/>
        <item x="216"/>
        <item x="281"/>
        <item x="264"/>
        <item x="265"/>
        <item x="224"/>
        <item x="96"/>
        <item x="159"/>
        <item x="190"/>
        <item x="219"/>
        <item x="208"/>
        <item x="245"/>
        <item x="217"/>
        <item x="195"/>
        <item x="2"/>
        <item x="67"/>
        <item x="241"/>
        <item x="221"/>
        <item x="69"/>
        <item x="263"/>
        <item x="118"/>
        <item x="186"/>
        <item x="136"/>
        <item x="22"/>
        <item x="250"/>
        <item x="53"/>
        <item x="14"/>
        <item x="6"/>
        <item x="175"/>
        <item x="183"/>
        <item x="101"/>
        <item x="76"/>
        <item x="275"/>
        <item x="88"/>
        <item x="110"/>
        <item x="146"/>
        <item x="137"/>
        <item x="180"/>
        <item x="234"/>
        <item x="126"/>
        <item x="75"/>
        <item x="54"/>
        <item x="134"/>
        <item x="148"/>
        <item x="122"/>
        <item x="151"/>
        <item x="196"/>
        <item x="213"/>
        <item x="248"/>
        <item x="188"/>
        <item x="99"/>
        <item x="271"/>
        <item x="187"/>
        <item x="189"/>
        <item x="66"/>
        <item x="114"/>
        <item x="163"/>
        <item x="237"/>
        <item x="89"/>
        <item x="92"/>
        <item x="21"/>
        <item x="100"/>
        <item x="60"/>
        <item x="13"/>
        <item x="284"/>
        <item x="85"/>
        <item x="36"/>
        <item x="103"/>
        <item x="38"/>
        <item x="164"/>
        <item x="270"/>
        <item x="276"/>
        <item x="200"/>
        <item x="236"/>
        <item x="240"/>
        <item x="223"/>
        <item x="198"/>
        <item x="91"/>
        <item x="229"/>
        <item x="30"/>
        <item x="290"/>
        <item x="210"/>
        <item x="220"/>
        <item x="23"/>
        <item x="19"/>
        <item x="47"/>
        <item x="41"/>
        <item x="71"/>
        <item x="77"/>
        <item x="93"/>
        <item x="212"/>
        <item x="259"/>
        <item x="262"/>
        <item x="3"/>
        <item x="228"/>
        <item x="72"/>
        <item x="279"/>
        <item x="133"/>
        <item x="273"/>
        <item x="231"/>
        <item x="11"/>
        <item x="79"/>
        <item x="1"/>
        <item x="153"/>
        <item x="145"/>
        <item x="277"/>
        <item x="141"/>
        <item x="127"/>
        <item x="154"/>
        <item x="143"/>
        <item x="274"/>
        <item x="272"/>
        <item x="68"/>
        <item x="291"/>
        <item x="25"/>
        <item x="287"/>
        <item x="244"/>
        <item x="266"/>
        <item x="201"/>
        <item x="218"/>
        <item x="160"/>
        <item x="152"/>
        <item x="64"/>
        <item x="121"/>
        <item x="191"/>
        <item x="35"/>
        <item x="73"/>
        <item x="173"/>
        <item x="156"/>
        <item x="157"/>
        <item x="142"/>
        <item x="144"/>
        <item x="255"/>
        <item x="170"/>
        <item x="24"/>
        <item x="62"/>
        <item x="292"/>
        <item x="56"/>
        <item x="226"/>
        <item x="86"/>
        <item x="171"/>
        <item x="254"/>
        <item x="10"/>
        <item x="207"/>
        <item x="48"/>
        <item x="225"/>
        <item x="57"/>
        <item x="161"/>
        <item x="283"/>
        <item x="169"/>
        <item x="115"/>
        <item x="239"/>
        <item x="278"/>
        <item x="51"/>
        <item x="119"/>
        <item x="55"/>
        <item x="253"/>
        <item x="249"/>
        <item x="18"/>
        <item x="246"/>
        <item x="109"/>
        <item x="182"/>
        <item x="232"/>
        <item x="104"/>
        <item x="7"/>
        <item t="default"/>
      </items>
    </pivotField>
    <pivotField showAll="0">
      <items count="287">
        <item x="136"/>
        <item x="182"/>
        <item x="210"/>
        <item x="191"/>
        <item x="160"/>
        <item x="52"/>
        <item x="178"/>
        <item x="5"/>
        <item x="205"/>
        <item x="146"/>
        <item x="281"/>
        <item x="212"/>
        <item x="117"/>
        <item x="40"/>
        <item x="251"/>
        <item x="265"/>
        <item x="189"/>
        <item x="36"/>
        <item x="126"/>
        <item x="174"/>
        <item x="9"/>
        <item x="274"/>
        <item x="111"/>
        <item x="142"/>
        <item x="247"/>
        <item x="216"/>
        <item x="221"/>
        <item x="71"/>
        <item x="112"/>
        <item x="79"/>
        <item x="102"/>
        <item x="147"/>
        <item x="135"/>
        <item x="270"/>
        <item x="32"/>
        <item x="159"/>
        <item x="37"/>
        <item x="80"/>
        <item x="104"/>
        <item x="248"/>
        <item x="101"/>
        <item x="70"/>
        <item x="47"/>
        <item x="22"/>
        <item x="24"/>
        <item x="21"/>
        <item x="17"/>
        <item x="167"/>
        <item x="34"/>
        <item x="250"/>
        <item x="19"/>
        <item x="51"/>
        <item x="244"/>
        <item x="20"/>
        <item x="134"/>
        <item x="118"/>
        <item x="246"/>
        <item x="226"/>
        <item x="97"/>
        <item x="106"/>
        <item x="197"/>
        <item x="154"/>
        <item x="163"/>
        <item x="139"/>
        <item x="122"/>
        <item x="224"/>
        <item x="165"/>
        <item x="105"/>
        <item x="12"/>
        <item x="46"/>
        <item x="252"/>
        <item x="249"/>
        <item x="63"/>
        <item x="73"/>
        <item x="18"/>
        <item x="16"/>
        <item x="211"/>
        <item x="240"/>
        <item x="208"/>
        <item x="121"/>
        <item x="123"/>
        <item x="95"/>
        <item x="238"/>
        <item x="192"/>
        <item x="218"/>
        <item x="284"/>
        <item x="194"/>
        <item x="15"/>
        <item x="119"/>
        <item x="257"/>
        <item x="35"/>
        <item x="214"/>
        <item x="14"/>
        <item x="176"/>
        <item x="130"/>
        <item x="242"/>
        <item x="204"/>
        <item x="180"/>
        <item x="190"/>
        <item x="195"/>
        <item x="57"/>
        <item x="149"/>
        <item x="109"/>
        <item x="273"/>
        <item x="219"/>
        <item x="0"/>
        <item x="25"/>
        <item x="33"/>
        <item x="258"/>
        <item x="2"/>
        <item x="181"/>
        <item x="1"/>
        <item x="164"/>
        <item x="55"/>
        <item x="162"/>
        <item x="220"/>
        <item x="269"/>
        <item x="202"/>
        <item x="145"/>
        <item x="74"/>
        <item x="161"/>
        <item x="42"/>
        <item x="138"/>
        <item x="276"/>
        <item x="11"/>
        <item x="264"/>
        <item x="223"/>
        <item x="201"/>
        <item x="225"/>
        <item x="245"/>
        <item x="213"/>
        <item x="279"/>
        <item x="81"/>
        <item x="232"/>
        <item x="275"/>
        <item x="283"/>
        <item x="113"/>
        <item x="285"/>
        <item x="231"/>
        <item x="177"/>
        <item x="89"/>
        <item x="6"/>
        <item x="88"/>
        <item x="92"/>
        <item x="207"/>
        <item x="171"/>
        <item x="203"/>
        <item x="54"/>
        <item x="50"/>
        <item x="67"/>
        <item x="41"/>
        <item x="29"/>
        <item x="129"/>
        <item x="4"/>
        <item x="10"/>
        <item x="222"/>
        <item x="166"/>
        <item x="66"/>
        <item x="188"/>
        <item x="158"/>
        <item x="48"/>
        <item x="179"/>
        <item x="43"/>
        <item x="69"/>
        <item x="94"/>
        <item x="38"/>
        <item x="99"/>
        <item x="62"/>
        <item x="85"/>
        <item x="215"/>
        <item x="77"/>
        <item x="26"/>
        <item x="91"/>
        <item x="229"/>
        <item x="114"/>
        <item x="133"/>
        <item x="64"/>
        <item x="150"/>
        <item x="199"/>
        <item x="59"/>
        <item x="196"/>
        <item x="152"/>
        <item x="254"/>
        <item x="235"/>
        <item x="75"/>
        <item x="234"/>
        <item x="140"/>
        <item x="227"/>
        <item x="115"/>
        <item x="175"/>
        <item x="30"/>
        <item x="7"/>
        <item x="125"/>
        <item x="263"/>
        <item x="83"/>
        <item x="84"/>
        <item x="141"/>
        <item x="233"/>
        <item x="168"/>
        <item x="206"/>
        <item x="267"/>
        <item x="266"/>
        <item x="268"/>
        <item x="209"/>
        <item x="253"/>
        <item x="137"/>
        <item x="44"/>
        <item x="39"/>
        <item x="61"/>
        <item x="144"/>
        <item x="230"/>
        <item x="256"/>
        <item x="107"/>
        <item x="255"/>
        <item x="198"/>
        <item x="239"/>
        <item x="3"/>
        <item x="27"/>
        <item x="280"/>
        <item x="120"/>
        <item x="169"/>
        <item x="8"/>
        <item x="110"/>
        <item x="100"/>
        <item x="241"/>
        <item x="277"/>
        <item x="31"/>
        <item x="170"/>
        <item x="156"/>
        <item x="96"/>
        <item x="56"/>
        <item x="128"/>
        <item x="72"/>
        <item x="23"/>
        <item x="116"/>
        <item x="185"/>
        <item x="76"/>
        <item x="151"/>
        <item x="282"/>
        <item x="53"/>
        <item x="45"/>
        <item x="153"/>
        <item x="261"/>
        <item x="187"/>
        <item x="155"/>
        <item x="260"/>
        <item x="262"/>
        <item x="90"/>
        <item x="103"/>
        <item x="65"/>
        <item x="131"/>
        <item x="272"/>
        <item x="93"/>
        <item x="271"/>
        <item x="186"/>
        <item x="87"/>
        <item x="148"/>
        <item x="172"/>
        <item x="157"/>
        <item x="173"/>
        <item x="86"/>
        <item x="49"/>
        <item x="108"/>
        <item x="228"/>
        <item x="98"/>
        <item x="28"/>
        <item x="78"/>
        <item x="82"/>
        <item x="60"/>
        <item x="259"/>
        <item x="237"/>
        <item x="127"/>
        <item x="124"/>
        <item x="217"/>
        <item x="143"/>
        <item x="184"/>
        <item x="193"/>
        <item x="200"/>
        <item x="236"/>
        <item x="183"/>
        <item x="132"/>
        <item x="58"/>
        <item x="278"/>
        <item x="13"/>
        <item x="243"/>
        <item x="68"/>
        <item t="default"/>
      </items>
    </pivotField>
    <pivotField showAll="0">
      <items count="133">
        <item x="80"/>
        <item x="81"/>
        <item x="59"/>
        <item x="61"/>
        <item x="105"/>
        <item x="86"/>
        <item x="128"/>
        <item x="101"/>
        <item x="52"/>
        <item x="43"/>
        <item x="78"/>
        <item x="112"/>
        <item x="42"/>
        <item x="79"/>
        <item x="13"/>
        <item x="1"/>
        <item x="95"/>
        <item x="30"/>
        <item x="63"/>
        <item x="109"/>
        <item x="67"/>
        <item x="94"/>
        <item x="122"/>
        <item x="26"/>
        <item x="99"/>
        <item x="103"/>
        <item x="33"/>
        <item x="102"/>
        <item x="29"/>
        <item x="38"/>
        <item x="17"/>
        <item x="45"/>
        <item x="53"/>
        <item x="89"/>
        <item x="68"/>
        <item x="56"/>
        <item x="82"/>
        <item x="15"/>
        <item x="75"/>
        <item x="123"/>
        <item x="88"/>
        <item x="44"/>
        <item x="98"/>
        <item x="19"/>
        <item x="108"/>
        <item x="55"/>
        <item x="106"/>
        <item x="57"/>
        <item x="130"/>
        <item x="54"/>
        <item x="36"/>
        <item x="5"/>
        <item x="124"/>
        <item x="21"/>
        <item x="4"/>
        <item x="48"/>
        <item x="0"/>
        <item x="62"/>
        <item x="127"/>
        <item x="39"/>
        <item x="90"/>
        <item x="76"/>
        <item x="91"/>
        <item x="22"/>
        <item x="58"/>
        <item x="14"/>
        <item x="50"/>
        <item x="31"/>
        <item x="66"/>
        <item x="51"/>
        <item x="37"/>
        <item x="70"/>
        <item x="77"/>
        <item x="131"/>
        <item x="28"/>
        <item x="9"/>
        <item x="125"/>
        <item x="20"/>
        <item x="107"/>
        <item x="27"/>
        <item x="73"/>
        <item x="115"/>
        <item x="72"/>
        <item x="116"/>
        <item x="92"/>
        <item x="69"/>
        <item x="7"/>
        <item x="6"/>
        <item x="111"/>
        <item x="8"/>
        <item x="34"/>
        <item x="2"/>
        <item x="74"/>
        <item x="93"/>
        <item x="40"/>
        <item x="65"/>
        <item x="97"/>
        <item x="24"/>
        <item x="18"/>
        <item x="119"/>
        <item x="12"/>
        <item x="16"/>
        <item x="120"/>
        <item x="25"/>
        <item x="96"/>
        <item x="10"/>
        <item x="71"/>
        <item x="35"/>
        <item x="64"/>
        <item x="49"/>
        <item x="60"/>
        <item x="113"/>
        <item x="104"/>
        <item x="87"/>
        <item x="129"/>
        <item x="85"/>
        <item x="110"/>
        <item x="121"/>
        <item x="11"/>
        <item x="23"/>
        <item x="83"/>
        <item x="3"/>
        <item x="100"/>
        <item x="47"/>
        <item x="126"/>
        <item x="114"/>
        <item x="32"/>
        <item x="46"/>
        <item x="41"/>
        <item x="118"/>
        <item x="117"/>
        <item x="84"/>
        <item t="default"/>
      </items>
    </pivotField>
    <pivotField showAll="0">
      <items count="7">
        <item x="0"/>
        <item x="1"/>
        <item x="4"/>
        <item x="5"/>
        <item x="3"/>
        <item x="2"/>
        <item t="default"/>
      </items>
    </pivotField>
    <pivotField showAll="0"/>
    <pivotField showAll="0">
      <items count="15">
        <item x="9"/>
        <item x="6"/>
        <item x="4"/>
        <item x="7"/>
        <item x="5"/>
        <item x="3"/>
        <item x="0"/>
        <item x="12"/>
        <item x="2"/>
        <item x="10"/>
        <item x="1"/>
        <item x="8"/>
        <item x="11"/>
        <item x="13"/>
        <item t="default"/>
      </items>
    </pivotField>
    <pivotField showAll="0">
      <items count="3">
        <item x="1"/>
        <item x="0"/>
        <item t="default"/>
      </items>
    </pivotField>
    <pivotField axis="axisRow" dataField="1" showAll="0">
      <items count="10">
        <item x="6"/>
        <item x="3"/>
        <item x="2"/>
        <item x="7"/>
        <item x="4"/>
        <item x="8"/>
        <item x="0"/>
        <item x="1"/>
        <item x="5"/>
        <item t="default"/>
      </items>
    </pivotField>
    <pivotField showAll="0"/>
    <pivotField showAll="0"/>
    <pivotField showAll="0"/>
    <pivotField showAll="0">
      <items count="8">
        <item x="2"/>
        <item x="3"/>
        <item x="1"/>
        <item x="4"/>
        <item x="5"/>
        <item x="0"/>
        <item x="6"/>
        <item t="default"/>
      </items>
    </pivotField>
    <pivotField showAll="0"/>
    <pivotField showAll="0">
      <items count="8">
        <item x="4"/>
        <item x="2"/>
        <item x="1"/>
        <item x="5"/>
        <item x="0"/>
        <item x="3"/>
        <item x="6"/>
        <item t="default"/>
      </items>
    </pivotField>
    <pivotField showAll="0"/>
    <pivotField showAll="0"/>
  </pivotFields>
  <rowFields count="1">
    <field x="7"/>
  </rowFields>
  <rowItems count="10">
    <i>
      <x/>
    </i>
    <i>
      <x v="1"/>
    </i>
    <i>
      <x v="2"/>
    </i>
    <i>
      <x v="3"/>
    </i>
    <i>
      <x v="4"/>
    </i>
    <i>
      <x v="5"/>
    </i>
    <i>
      <x v="6"/>
    </i>
    <i>
      <x v="7"/>
    </i>
    <i>
      <x v="8"/>
    </i>
    <i t="grand">
      <x/>
    </i>
  </rowItems>
  <colItems count="1">
    <i/>
  </colItems>
  <dataFields count="1">
    <dataField name="Cuenta de Conocimiento instancias" fld="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7C89BE2-0BD2-AA48-B80D-B548127DCA09}" name="TablaDinámica6"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Q2:R5" firstHeaderRow="1" firstDataRow="1" firstDataCol="1"/>
  <pivotFields count="16">
    <pivotField showAll="0">
      <items count="294">
        <item x="78"/>
        <item x="26"/>
        <item x="15"/>
        <item x="197"/>
        <item x="135"/>
        <item x="83"/>
        <item x="59"/>
        <item x="31"/>
        <item x="29"/>
        <item x="0"/>
        <item x="147"/>
        <item x="211"/>
        <item x="260"/>
        <item x="286"/>
        <item x="209"/>
        <item x="233"/>
        <item x="5"/>
        <item x="28"/>
        <item x="235"/>
        <item x="111"/>
        <item x="34"/>
        <item x="251"/>
        <item x="140"/>
        <item x="177"/>
        <item x="49"/>
        <item x="8"/>
        <item x="117"/>
        <item x="4"/>
        <item x="12"/>
        <item x="58"/>
        <item x="155"/>
        <item x="227"/>
        <item x="289"/>
        <item x="269"/>
        <item x="32"/>
        <item x="94"/>
        <item x="81"/>
        <item x="215"/>
        <item x="42"/>
        <item x="288"/>
        <item x="258"/>
        <item x="17"/>
        <item x="97"/>
        <item x="132"/>
        <item x="238"/>
        <item x="105"/>
        <item x="84"/>
        <item x="33"/>
        <item x="112"/>
        <item x="166"/>
        <item x="257"/>
        <item x="178"/>
        <item x="193"/>
        <item x="268"/>
        <item x="150"/>
        <item x="65"/>
        <item x="185"/>
        <item x="181"/>
        <item x="46"/>
        <item x="116"/>
        <item x="27"/>
        <item x="63"/>
        <item x="40"/>
        <item x="158"/>
        <item x="44"/>
        <item x="285"/>
        <item x="106"/>
        <item x="87"/>
        <item x="107"/>
        <item x="179"/>
        <item x="120"/>
        <item x="242"/>
        <item x="199"/>
        <item x="149"/>
        <item x="39"/>
        <item x="95"/>
        <item x="74"/>
        <item x="165"/>
        <item x="167"/>
        <item x="192"/>
        <item x="214"/>
        <item x="261"/>
        <item x="82"/>
        <item x="123"/>
        <item x="108"/>
        <item x="282"/>
        <item x="243"/>
        <item x="9"/>
        <item x="52"/>
        <item x="203"/>
        <item x="194"/>
        <item x="130"/>
        <item x="206"/>
        <item x="202"/>
        <item x="102"/>
        <item x="129"/>
        <item x="131"/>
        <item x="280"/>
        <item x="125"/>
        <item x="139"/>
        <item x="20"/>
        <item x="168"/>
        <item x="80"/>
        <item x="90"/>
        <item x="256"/>
        <item x="222"/>
        <item x="43"/>
        <item x="45"/>
        <item x="124"/>
        <item x="184"/>
        <item x="70"/>
        <item x="205"/>
        <item x="98"/>
        <item x="37"/>
        <item x="16"/>
        <item x="204"/>
        <item x="172"/>
        <item x="113"/>
        <item x="138"/>
        <item x="267"/>
        <item x="247"/>
        <item x="252"/>
        <item x="50"/>
        <item x="174"/>
        <item x="128"/>
        <item x="176"/>
        <item x="230"/>
        <item x="162"/>
        <item x="61"/>
        <item x="216"/>
        <item x="281"/>
        <item x="264"/>
        <item x="265"/>
        <item x="224"/>
        <item x="96"/>
        <item x="159"/>
        <item x="190"/>
        <item x="219"/>
        <item x="208"/>
        <item x="245"/>
        <item x="217"/>
        <item x="195"/>
        <item x="2"/>
        <item x="67"/>
        <item x="241"/>
        <item x="221"/>
        <item x="69"/>
        <item x="263"/>
        <item x="118"/>
        <item x="186"/>
        <item x="136"/>
        <item x="22"/>
        <item x="250"/>
        <item x="53"/>
        <item x="14"/>
        <item x="6"/>
        <item x="175"/>
        <item x="183"/>
        <item x="101"/>
        <item x="76"/>
        <item x="275"/>
        <item x="88"/>
        <item x="110"/>
        <item x="146"/>
        <item x="137"/>
        <item x="180"/>
        <item x="234"/>
        <item x="126"/>
        <item x="75"/>
        <item x="54"/>
        <item x="134"/>
        <item x="148"/>
        <item x="122"/>
        <item x="151"/>
        <item x="196"/>
        <item x="213"/>
        <item x="248"/>
        <item x="188"/>
        <item x="99"/>
        <item x="271"/>
        <item x="187"/>
        <item x="189"/>
        <item x="66"/>
        <item x="114"/>
        <item x="163"/>
        <item x="237"/>
        <item x="89"/>
        <item x="92"/>
        <item x="21"/>
        <item x="100"/>
        <item x="60"/>
        <item x="13"/>
        <item x="284"/>
        <item x="85"/>
        <item x="36"/>
        <item x="103"/>
        <item x="38"/>
        <item x="164"/>
        <item x="270"/>
        <item x="276"/>
        <item x="200"/>
        <item x="236"/>
        <item x="240"/>
        <item x="223"/>
        <item x="198"/>
        <item x="91"/>
        <item x="229"/>
        <item x="30"/>
        <item x="290"/>
        <item x="210"/>
        <item x="220"/>
        <item x="23"/>
        <item x="19"/>
        <item x="47"/>
        <item x="41"/>
        <item x="71"/>
        <item x="77"/>
        <item x="93"/>
        <item x="212"/>
        <item x="259"/>
        <item x="262"/>
        <item x="3"/>
        <item x="228"/>
        <item x="72"/>
        <item x="279"/>
        <item x="133"/>
        <item x="273"/>
        <item x="231"/>
        <item x="11"/>
        <item x="79"/>
        <item x="1"/>
        <item x="153"/>
        <item x="145"/>
        <item x="277"/>
        <item x="141"/>
        <item x="127"/>
        <item x="154"/>
        <item x="143"/>
        <item x="274"/>
        <item x="272"/>
        <item x="68"/>
        <item x="291"/>
        <item x="25"/>
        <item x="287"/>
        <item x="244"/>
        <item x="266"/>
        <item x="201"/>
        <item x="218"/>
        <item x="160"/>
        <item x="152"/>
        <item x="64"/>
        <item x="121"/>
        <item x="191"/>
        <item x="35"/>
        <item x="73"/>
        <item x="173"/>
        <item x="156"/>
        <item x="157"/>
        <item x="142"/>
        <item x="144"/>
        <item x="255"/>
        <item x="170"/>
        <item x="24"/>
        <item x="62"/>
        <item x="292"/>
        <item x="56"/>
        <item x="226"/>
        <item x="86"/>
        <item x="171"/>
        <item x="254"/>
        <item x="10"/>
        <item x="207"/>
        <item x="48"/>
        <item x="225"/>
        <item x="57"/>
        <item x="161"/>
        <item x="283"/>
        <item x="169"/>
        <item x="115"/>
        <item x="239"/>
        <item x="278"/>
        <item x="51"/>
        <item x="119"/>
        <item x="55"/>
        <item x="253"/>
        <item x="249"/>
        <item x="18"/>
        <item x="246"/>
        <item x="109"/>
        <item x="182"/>
        <item x="232"/>
        <item x="104"/>
        <item x="7"/>
        <item t="default"/>
      </items>
    </pivotField>
    <pivotField showAll="0">
      <items count="287">
        <item x="136"/>
        <item x="182"/>
        <item x="210"/>
        <item x="191"/>
        <item x="160"/>
        <item x="52"/>
        <item x="178"/>
        <item x="5"/>
        <item x="205"/>
        <item x="146"/>
        <item x="281"/>
        <item x="212"/>
        <item x="117"/>
        <item x="40"/>
        <item x="251"/>
        <item x="265"/>
        <item x="189"/>
        <item x="36"/>
        <item x="126"/>
        <item x="174"/>
        <item x="9"/>
        <item x="274"/>
        <item x="111"/>
        <item x="142"/>
        <item x="247"/>
        <item x="216"/>
        <item x="221"/>
        <item x="71"/>
        <item x="112"/>
        <item x="79"/>
        <item x="102"/>
        <item x="147"/>
        <item x="135"/>
        <item x="270"/>
        <item x="32"/>
        <item x="159"/>
        <item x="37"/>
        <item x="80"/>
        <item x="104"/>
        <item x="248"/>
        <item x="101"/>
        <item x="70"/>
        <item x="47"/>
        <item x="22"/>
        <item x="24"/>
        <item x="21"/>
        <item x="17"/>
        <item x="167"/>
        <item x="34"/>
        <item x="250"/>
        <item x="19"/>
        <item x="51"/>
        <item x="244"/>
        <item x="20"/>
        <item x="134"/>
        <item x="118"/>
        <item x="246"/>
        <item x="226"/>
        <item x="97"/>
        <item x="106"/>
        <item x="197"/>
        <item x="154"/>
        <item x="163"/>
        <item x="139"/>
        <item x="122"/>
        <item x="224"/>
        <item x="165"/>
        <item x="105"/>
        <item x="12"/>
        <item x="46"/>
        <item x="252"/>
        <item x="249"/>
        <item x="63"/>
        <item x="73"/>
        <item x="18"/>
        <item x="16"/>
        <item x="211"/>
        <item x="240"/>
        <item x="208"/>
        <item x="121"/>
        <item x="123"/>
        <item x="95"/>
        <item x="238"/>
        <item x="192"/>
        <item x="218"/>
        <item x="284"/>
        <item x="194"/>
        <item x="15"/>
        <item x="119"/>
        <item x="257"/>
        <item x="35"/>
        <item x="214"/>
        <item x="14"/>
        <item x="176"/>
        <item x="130"/>
        <item x="242"/>
        <item x="204"/>
        <item x="180"/>
        <item x="190"/>
        <item x="195"/>
        <item x="57"/>
        <item x="149"/>
        <item x="109"/>
        <item x="273"/>
        <item x="219"/>
        <item x="0"/>
        <item x="25"/>
        <item x="33"/>
        <item x="258"/>
        <item x="2"/>
        <item x="181"/>
        <item x="1"/>
        <item x="164"/>
        <item x="55"/>
        <item x="162"/>
        <item x="220"/>
        <item x="269"/>
        <item x="202"/>
        <item x="145"/>
        <item x="74"/>
        <item x="161"/>
        <item x="42"/>
        <item x="138"/>
        <item x="276"/>
        <item x="11"/>
        <item x="264"/>
        <item x="223"/>
        <item x="201"/>
        <item x="225"/>
        <item x="245"/>
        <item x="213"/>
        <item x="279"/>
        <item x="81"/>
        <item x="232"/>
        <item x="275"/>
        <item x="283"/>
        <item x="113"/>
        <item x="285"/>
        <item x="231"/>
        <item x="177"/>
        <item x="89"/>
        <item x="6"/>
        <item x="88"/>
        <item x="92"/>
        <item x="207"/>
        <item x="171"/>
        <item x="203"/>
        <item x="54"/>
        <item x="50"/>
        <item x="67"/>
        <item x="41"/>
        <item x="29"/>
        <item x="129"/>
        <item x="4"/>
        <item x="10"/>
        <item x="222"/>
        <item x="166"/>
        <item x="66"/>
        <item x="188"/>
        <item x="158"/>
        <item x="48"/>
        <item x="179"/>
        <item x="43"/>
        <item x="69"/>
        <item x="94"/>
        <item x="38"/>
        <item x="99"/>
        <item x="62"/>
        <item x="85"/>
        <item x="215"/>
        <item x="77"/>
        <item x="26"/>
        <item x="91"/>
        <item x="229"/>
        <item x="114"/>
        <item x="133"/>
        <item x="64"/>
        <item x="150"/>
        <item x="199"/>
        <item x="59"/>
        <item x="196"/>
        <item x="152"/>
        <item x="254"/>
        <item x="235"/>
        <item x="75"/>
        <item x="234"/>
        <item x="140"/>
        <item x="227"/>
        <item x="115"/>
        <item x="175"/>
        <item x="30"/>
        <item x="7"/>
        <item x="125"/>
        <item x="263"/>
        <item x="83"/>
        <item x="84"/>
        <item x="141"/>
        <item x="233"/>
        <item x="168"/>
        <item x="206"/>
        <item x="267"/>
        <item x="266"/>
        <item x="268"/>
        <item x="209"/>
        <item x="253"/>
        <item x="137"/>
        <item x="44"/>
        <item x="39"/>
        <item x="61"/>
        <item x="144"/>
        <item x="230"/>
        <item x="256"/>
        <item x="107"/>
        <item x="255"/>
        <item x="198"/>
        <item x="239"/>
        <item x="3"/>
        <item x="27"/>
        <item x="280"/>
        <item x="120"/>
        <item x="169"/>
        <item x="8"/>
        <item x="110"/>
        <item x="100"/>
        <item x="241"/>
        <item x="277"/>
        <item x="31"/>
        <item x="170"/>
        <item x="156"/>
        <item x="96"/>
        <item x="56"/>
        <item x="128"/>
        <item x="72"/>
        <item x="23"/>
        <item x="116"/>
        <item x="185"/>
        <item x="76"/>
        <item x="151"/>
        <item x="282"/>
        <item x="53"/>
        <item x="45"/>
        <item x="153"/>
        <item x="261"/>
        <item x="187"/>
        <item x="155"/>
        <item x="260"/>
        <item x="262"/>
        <item x="90"/>
        <item x="103"/>
        <item x="65"/>
        <item x="131"/>
        <item x="272"/>
        <item x="93"/>
        <item x="271"/>
        <item x="186"/>
        <item x="87"/>
        <item x="148"/>
        <item x="172"/>
        <item x="157"/>
        <item x="173"/>
        <item x="86"/>
        <item x="49"/>
        <item x="108"/>
        <item x="228"/>
        <item x="98"/>
        <item x="28"/>
        <item x="78"/>
        <item x="82"/>
        <item x="60"/>
        <item x="259"/>
        <item x="237"/>
        <item x="127"/>
        <item x="124"/>
        <item x="217"/>
        <item x="143"/>
        <item x="184"/>
        <item x="193"/>
        <item x="200"/>
        <item x="236"/>
        <item x="183"/>
        <item x="132"/>
        <item x="58"/>
        <item x="278"/>
        <item x="13"/>
        <item x="243"/>
        <item x="68"/>
        <item t="default"/>
      </items>
    </pivotField>
    <pivotField showAll="0">
      <items count="133">
        <item x="80"/>
        <item x="81"/>
        <item x="59"/>
        <item x="61"/>
        <item x="105"/>
        <item x="86"/>
        <item x="128"/>
        <item x="101"/>
        <item x="52"/>
        <item x="43"/>
        <item x="78"/>
        <item x="112"/>
        <item x="42"/>
        <item x="79"/>
        <item x="13"/>
        <item x="1"/>
        <item x="95"/>
        <item x="30"/>
        <item x="63"/>
        <item x="109"/>
        <item x="67"/>
        <item x="94"/>
        <item x="122"/>
        <item x="26"/>
        <item x="99"/>
        <item x="103"/>
        <item x="33"/>
        <item x="102"/>
        <item x="29"/>
        <item x="38"/>
        <item x="17"/>
        <item x="45"/>
        <item x="53"/>
        <item x="89"/>
        <item x="68"/>
        <item x="56"/>
        <item x="82"/>
        <item x="15"/>
        <item x="75"/>
        <item x="123"/>
        <item x="88"/>
        <item x="44"/>
        <item x="98"/>
        <item x="19"/>
        <item x="108"/>
        <item x="55"/>
        <item x="106"/>
        <item x="57"/>
        <item x="130"/>
        <item x="54"/>
        <item x="36"/>
        <item x="5"/>
        <item x="124"/>
        <item x="21"/>
        <item x="4"/>
        <item x="48"/>
        <item x="0"/>
        <item x="62"/>
        <item x="127"/>
        <item x="39"/>
        <item x="90"/>
        <item x="76"/>
        <item x="91"/>
        <item x="22"/>
        <item x="58"/>
        <item x="14"/>
        <item x="50"/>
        <item x="31"/>
        <item x="66"/>
        <item x="51"/>
        <item x="37"/>
        <item x="70"/>
        <item x="77"/>
        <item x="131"/>
        <item x="28"/>
        <item x="9"/>
        <item x="125"/>
        <item x="20"/>
        <item x="107"/>
        <item x="27"/>
        <item x="73"/>
        <item x="115"/>
        <item x="72"/>
        <item x="116"/>
        <item x="92"/>
        <item x="69"/>
        <item x="7"/>
        <item x="6"/>
        <item x="111"/>
        <item x="8"/>
        <item x="34"/>
        <item x="2"/>
        <item x="74"/>
        <item x="93"/>
        <item x="40"/>
        <item x="65"/>
        <item x="97"/>
        <item x="24"/>
        <item x="18"/>
        <item x="119"/>
        <item x="12"/>
        <item x="16"/>
        <item x="120"/>
        <item x="25"/>
        <item x="96"/>
        <item x="10"/>
        <item x="71"/>
        <item x="35"/>
        <item x="64"/>
        <item x="49"/>
        <item x="60"/>
        <item x="113"/>
        <item x="104"/>
        <item x="87"/>
        <item x="129"/>
        <item x="85"/>
        <item x="110"/>
        <item x="121"/>
        <item x="11"/>
        <item x="23"/>
        <item x="83"/>
        <item x="3"/>
        <item x="100"/>
        <item x="47"/>
        <item x="126"/>
        <item x="114"/>
        <item x="32"/>
        <item x="46"/>
        <item x="41"/>
        <item x="118"/>
        <item x="117"/>
        <item x="84"/>
        <item t="default"/>
      </items>
    </pivotField>
    <pivotField showAll="0">
      <items count="7">
        <item x="0"/>
        <item x="1"/>
        <item x="4"/>
        <item x="5"/>
        <item x="3"/>
        <item x="2"/>
        <item t="default"/>
      </items>
    </pivotField>
    <pivotField showAll="0"/>
    <pivotField showAll="0">
      <items count="15">
        <item x="9"/>
        <item x="6"/>
        <item x="4"/>
        <item x="7"/>
        <item x="5"/>
        <item x="3"/>
        <item x="0"/>
        <item x="12"/>
        <item x="2"/>
        <item x="10"/>
        <item x="1"/>
        <item x="8"/>
        <item x="11"/>
        <item x="13"/>
        <item t="default"/>
      </items>
    </pivotField>
    <pivotField axis="axisRow" dataField="1" showAll="0">
      <items count="3">
        <item x="1"/>
        <item x="0"/>
        <item t="default"/>
      </items>
    </pivotField>
    <pivotField showAll="0"/>
    <pivotField showAll="0"/>
    <pivotField showAll="0"/>
    <pivotField showAll="0"/>
    <pivotField showAll="0">
      <items count="8">
        <item x="2"/>
        <item x="3"/>
        <item x="1"/>
        <item x="4"/>
        <item x="5"/>
        <item x="0"/>
        <item x="6"/>
        <item t="default"/>
      </items>
    </pivotField>
    <pivotField showAll="0"/>
    <pivotField showAll="0">
      <items count="8">
        <item x="4"/>
        <item x="2"/>
        <item x="1"/>
        <item x="5"/>
        <item x="0"/>
        <item x="3"/>
        <item x="6"/>
        <item t="default"/>
      </items>
    </pivotField>
    <pivotField showAll="0"/>
    <pivotField showAll="0"/>
  </pivotFields>
  <rowFields count="1">
    <field x="6"/>
  </rowFields>
  <rowItems count="3">
    <i>
      <x/>
    </i>
    <i>
      <x v="1"/>
    </i>
    <i t="grand">
      <x/>
    </i>
  </rowItems>
  <colItems count="1">
    <i/>
  </colItems>
  <dataFields count="1">
    <dataField name="Cuenta de Participación redes" fld="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ECB1D73-DE35-594F-9661-60F016B4F398}" name="TablaDinámica1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F2:AG10" firstHeaderRow="1" firstDataRow="1" firstDataCol="1"/>
  <pivotFields count="16">
    <pivotField showAll="0">
      <items count="294">
        <item x="78"/>
        <item x="26"/>
        <item x="15"/>
        <item x="197"/>
        <item x="135"/>
        <item x="83"/>
        <item x="59"/>
        <item x="31"/>
        <item x="29"/>
        <item x="0"/>
        <item x="147"/>
        <item x="211"/>
        <item x="260"/>
        <item x="286"/>
        <item x="209"/>
        <item x="233"/>
        <item x="5"/>
        <item x="28"/>
        <item x="235"/>
        <item x="111"/>
        <item x="34"/>
        <item x="251"/>
        <item x="140"/>
        <item x="177"/>
        <item x="49"/>
        <item x="8"/>
        <item x="117"/>
        <item x="4"/>
        <item x="12"/>
        <item x="58"/>
        <item x="155"/>
        <item x="227"/>
        <item x="289"/>
        <item x="269"/>
        <item x="32"/>
        <item x="94"/>
        <item x="81"/>
        <item x="215"/>
        <item x="42"/>
        <item x="288"/>
        <item x="258"/>
        <item x="17"/>
        <item x="97"/>
        <item x="132"/>
        <item x="238"/>
        <item x="105"/>
        <item x="84"/>
        <item x="33"/>
        <item x="112"/>
        <item x="166"/>
        <item x="257"/>
        <item x="178"/>
        <item x="193"/>
        <item x="268"/>
        <item x="150"/>
        <item x="65"/>
        <item x="185"/>
        <item x="181"/>
        <item x="46"/>
        <item x="116"/>
        <item x="27"/>
        <item x="63"/>
        <item x="40"/>
        <item x="158"/>
        <item x="44"/>
        <item x="285"/>
        <item x="106"/>
        <item x="87"/>
        <item x="107"/>
        <item x="179"/>
        <item x="120"/>
        <item x="242"/>
        <item x="199"/>
        <item x="149"/>
        <item x="39"/>
        <item x="95"/>
        <item x="74"/>
        <item x="165"/>
        <item x="167"/>
        <item x="192"/>
        <item x="214"/>
        <item x="261"/>
        <item x="82"/>
        <item x="123"/>
        <item x="108"/>
        <item x="282"/>
        <item x="243"/>
        <item x="9"/>
        <item x="52"/>
        <item x="203"/>
        <item x="194"/>
        <item x="130"/>
        <item x="206"/>
        <item x="202"/>
        <item x="102"/>
        <item x="129"/>
        <item x="131"/>
        <item x="280"/>
        <item x="125"/>
        <item x="139"/>
        <item x="20"/>
        <item x="168"/>
        <item x="80"/>
        <item x="90"/>
        <item x="256"/>
        <item x="222"/>
        <item x="43"/>
        <item x="45"/>
        <item x="124"/>
        <item x="184"/>
        <item x="70"/>
        <item x="205"/>
        <item x="98"/>
        <item x="37"/>
        <item x="16"/>
        <item x="204"/>
        <item x="172"/>
        <item x="113"/>
        <item x="138"/>
        <item x="267"/>
        <item x="247"/>
        <item x="252"/>
        <item x="50"/>
        <item x="174"/>
        <item x="128"/>
        <item x="176"/>
        <item x="230"/>
        <item x="162"/>
        <item x="61"/>
        <item x="216"/>
        <item x="281"/>
        <item x="264"/>
        <item x="265"/>
        <item x="224"/>
        <item x="96"/>
        <item x="159"/>
        <item x="190"/>
        <item x="219"/>
        <item x="208"/>
        <item x="245"/>
        <item x="217"/>
        <item x="195"/>
        <item x="2"/>
        <item x="67"/>
        <item x="241"/>
        <item x="221"/>
        <item x="69"/>
        <item x="263"/>
        <item x="118"/>
        <item x="186"/>
        <item x="136"/>
        <item x="22"/>
        <item x="250"/>
        <item x="53"/>
        <item x="14"/>
        <item x="6"/>
        <item x="175"/>
        <item x="183"/>
        <item x="101"/>
        <item x="76"/>
        <item x="275"/>
        <item x="88"/>
        <item x="110"/>
        <item x="146"/>
        <item x="137"/>
        <item x="180"/>
        <item x="234"/>
        <item x="126"/>
        <item x="75"/>
        <item x="54"/>
        <item x="134"/>
        <item x="148"/>
        <item x="122"/>
        <item x="151"/>
        <item x="196"/>
        <item x="213"/>
        <item x="248"/>
        <item x="188"/>
        <item x="99"/>
        <item x="271"/>
        <item x="187"/>
        <item x="189"/>
        <item x="66"/>
        <item x="114"/>
        <item x="163"/>
        <item x="237"/>
        <item x="89"/>
        <item x="92"/>
        <item x="21"/>
        <item x="100"/>
        <item x="60"/>
        <item x="13"/>
        <item x="284"/>
        <item x="85"/>
        <item x="36"/>
        <item x="103"/>
        <item x="38"/>
        <item x="164"/>
        <item x="270"/>
        <item x="276"/>
        <item x="200"/>
        <item x="236"/>
        <item x="240"/>
        <item x="223"/>
        <item x="198"/>
        <item x="91"/>
        <item x="229"/>
        <item x="30"/>
        <item x="290"/>
        <item x="210"/>
        <item x="220"/>
        <item x="23"/>
        <item x="19"/>
        <item x="47"/>
        <item x="41"/>
        <item x="71"/>
        <item x="77"/>
        <item x="93"/>
        <item x="212"/>
        <item x="259"/>
        <item x="262"/>
        <item x="3"/>
        <item x="228"/>
        <item x="72"/>
        <item x="279"/>
        <item x="133"/>
        <item x="273"/>
        <item x="231"/>
        <item x="11"/>
        <item x="79"/>
        <item x="1"/>
        <item x="153"/>
        <item x="145"/>
        <item x="277"/>
        <item x="141"/>
        <item x="127"/>
        <item x="154"/>
        <item x="143"/>
        <item x="274"/>
        <item x="272"/>
        <item x="68"/>
        <item x="291"/>
        <item x="25"/>
        <item x="287"/>
        <item x="244"/>
        <item x="266"/>
        <item x="201"/>
        <item x="218"/>
        <item x="160"/>
        <item x="152"/>
        <item x="64"/>
        <item x="121"/>
        <item x="191"/>
        <item x="35"/>
        <item x="73"/>
        <item x="173"/>
        <item x="156"/>
        <item x="157"/>
        <item x="142"/>
        <item x="144"/>
        <item x="255"/>
        <item x="170"/>
        <item x="24"/>
        <item x="62"/>
        <item x="292"/>
        <item x="56"/>
        <item x="226"/>
        <item x="86"/>
        <item x="171"/>
        <item x="254"/>
        <item x="10"/>
        <item x="207"/>
        <item x="48"/>
        <item x="225"/>
        <item x="57"/>
        <item x="161"/>
        <item x="283"/>
        <item x="169"/>
        <item x="115"/>
        <item x="239"/>
        <item x="278"/>
        <item x="51"/>
        <item x="119"/>
        <item x="55"/>
        <item x="253"/>
        <item x="249"/>
        <item x="18"/>
        <item x="246"/>
        <item x="109"/>
        <item x="182"/>
        <item x="232"/>
        <item x="104"/>
        <item x="7"/>
        <item t="default"/>
      </items>
    </pivotField>
    <pivotField showAll="0">
      <items count="287">
        <item x="136"/>
        <item x="182"/>
        <item x="210"/>
        <item x="191"/>
        <item x="160"/>
        <item x="52"/>
        <item x="178"/>
        <item x="5"/>
        <item x="205"/>
        <item x="146"/>
        <item x="281"/>
        <item x="212"/>
        <item x="117"/>
        <item x="40"/>
        <item x="251"/>
        <item x="265"/>
        <item x="189"/>
        <item x="36"/>
        <item x="126"/>
        <item x="174"/>
        <item x="9"/>
        <item x="274"/>
        <item x="111"/>
        <item x="142"/>
        <item x="247"/>
        <item x="216"/>
        <item x="221"/>
        <item x="71"/>
        <item x="112"/>
        <item x="79"/>
        <item x="102"/>
        <item x="147"/>
        <item x="135"/>
        <item x="270"/>
        <item x="32"/>
        <item x="159"/>
        <item x="37"/>
        <item x="80"/>
        <item x="104"/>
        <item x="248"/>
        <item x="101"/>
        <item x="70"/>
        <item x="47"/>
        <item x="22"/>
        <item x="24"/>
        <item x="21"/>
        <item x="17"/>
        <item x="167"/>
        <item x="34"/>
        <item x="250"/>
        <item x="19"/>
        <item x="51"/>
        <item x="244"/>
        <item x="20"/>
        <item x="134"/>
        <item x="118"/>
        <item x="246"/>
        <item x="226"/>
        <item x="97"/>
        <item x="106"/>
        <item x="197"/>
        <item x="154"/>
        <item x="163"/>
        <item x="139"/>
        <item x="122"/>
        <item x="224"/>
        <item x="165"/>
        <item x="105"/>
        <item x="12"/>
        <item x="46"/>
        <item x="252"/>
        <item x="249"/>
        <item x="63"/>
        <item x="73"/>
        <item x="18"/>
        <item x="16"/>
        <item x="211"/>
        <item x="240"/>
        <item x="208"/>
        <item x="121"/>
        <item x="123"/>
        <item x="95"/>
        <item x="238"/>
        <item x="192"/>
        <item x="218"/>
        <item x="284"/>
        <item x="194"/>
        <item x="15"/>
        <item x="119"/>
        <item x="257"/>
        <item x="35"/>
        <item x="214"/>
        <item x="14"/>
        <item x="176"/>
        <item x="130"/>
        <item x="242"/>
        <item x="204"/>
        <item x="180"/>
        <item x="190"/>
        <item x="195"/>
        <item x="57"/>
        <item x="149"/>
        <item x="109"/>
        <item x="273"/>
        <item x="219"/>
        <item x="0"/>
        <item x="25"/>
        <item x="33"/>
        <item x="258"/>
        <item x="2"/>
        <item x="181"/>
        <item x="1"/>
        <item x="164"/>
        <item x="55"/>
        <item x="162"/>
        <item x="220"/>
        <item x="269"/>
        <item x="202"/>
        <item x="145"/>
        <item x="74"/>
        <item x="161"/>
        <item x="42"/>
        <item x="138"/>
        <item x="276"/>
        <item x="11"/>
        <item x="264"/>
        <item x="223"/>
        <item x="201"/>
        <item x="225"/>
        <item x="245"/>
        <item x="213"/>
        <item x="279"/>
        <item x="81"/>
        <item x="232"/>
        <item x="275"/>
        <item x="283"/>
        <item x="113"/>
        <item x="285"/>
        <item x="231"/>
        <item x="177"/>
        <item x="89"/>
        <item x="6"/>
        <item x="88"/>
        <item x="92"/>
        <item x="207"/>
        <item x="171"/>
        <item x="203"/>
        <item x="54"/>
        <item x="50"/>
        <item x="67"/>
        <item x="41"/>
        <item x="29"/>
        <item x="129"/>
        <item x="4"/>
        <item x="10"/>
        <item x="222"/>
        <item x="166"/>
        <item x="66"/>
        <item x="188"/>
        <item x="158"/>
        <item x="48"/>
        <item x="179"/>
        <item x="43"/>
        <item x="69"/>
        <item x="94"/>
        <item x="38"/>
        <item x="99"/>
        <item x="62"/>
        <item x="85"/>
        <item x="215"/>
        <item x="77"/>
        <item x="26"/>
        <item x="91"/>
        <item x="229"/>
        <item x="114"/>
        <item x="133"/>
        <item x="64"/>
        <item x="150"/>
        <item x="199"/>
        <item x="59"/>
        <item x="196"/>
        <item x="152"/>
        <item x="254"/>
        <item x="235"/>
        <item x="75"/>
        <item x="234"/>
        <item x="140"/>
        <item x="227"/>
        <item x="115"/>
        <item x="175"/>
        <item x="30"/>
        <item x="7"/>
        <item x="125"/>
        <item x="263"/>
        <item x="83"/>
        <item x="84"/>
        <item x="141"/>
        <item x="233"/>
        <item x="168"/>
        <item x="206"/>
        <item x="267"/>
        <item x="266"/>
        <item x="268"/>
        <item x="209"/>
        <item x="253"/>
        <item x="137"/>
        <item x="44"/>
        <item x="39"/>
        <item x="61"/>
        <item x="144"/>
        <item x="230"/>
        <item x="256"/>
        <item x="107"/>
        <item x="255"/>
        <item x="198"/>
        <item x="239"/>
        <item x="3"/>
        <item x="27"/>
        <item x="280"/>
        <item x="120"/>
        <item x="169"/>
        <item x="8"/>
        <item x="110"/>
        <item x="100"/>
        <item x="241"/>
        <item x="277"/>
        <item x="31"/>
        <item x="170"/>
        <item x="156"/>
        <item x="96"/>
        <item x="56"/>
        <item x="128"/>
        <item x="72"/>
        <item x="23"/>
        <item x="116"/>
        <item x="185"/>
        <item x="76"/>
        <item x="151"/>
        <item x="282"/>
        <item x="53"/>
        <item x="45"/>
        <item x="153"/>
        <item x="261"/>
        <item x="187"/>
        <item x="155"/>
        <item x="260"/>
        <item x="262"/>
        <item x="90"/>
        <item x="103"/>
        <item x="65"/>
        <item x="131"/>
        <item x="272"/>
        <item x="93"/>
        <item x="271"/>
        <item x="186"/>
        <item x="87"/>
        <item x="148"/>
        <item x="172"/>
        <item x="157"/>
        <item x="173"/>
        <item x="86"/>
        <item x="49"/>
        <item x="108"/>
        <item x="228"/>
        <item x="98"/>
        <item x="28"/>
        <item x="78"/>
        <item x="82"/>
        <item x="60"/>
        <item x="259"/>
        <item x="237"/>
        <item x="127"/>
        <item x="124"/>
        <item x="217"/>
        <item x="143"/>
        <item x="184"/>
        <item x="193"/>
        <item x="200"/>
        <item x="236"/>
        <item x="183"/>
        <item x="132"/>
        <item x="58"/>
        <item x="278"/>
        <item x="13"/>
        <item x="243"/>
        <item x="68"/>
        <item t="default"/>
      </items>
    </pivotField>
    <pivotField showAll="0">
      <items count="133">
        <item x="80"/>
        <item x="81"/>
        <item x="59"/>
        <item x="61"/>
        <item x="105"/>
        <item x="86"/>
        <item x="128"/>
        <item x="101"/>
        <item x="52"/>
        <item x="43"/>
        <item x="78"/>
        <item x="112"/>
        <item x="42"/>
        <item x="79"/>
        <item x="13"/>
        <item x="1"/>
        <item x="95"/>
        <item x="30"/>
        <item x="63"/>
        <item x="109"/>
        <item x="67"/>
        <item x="94"/>
        <item x="122"/>
        <item x="26"/>
        <item x="99"/>
        <item x="103"/>
        <item x="33"/>
        <item x="102"/>
        <item x="29"/>
        <item x="38"/>
        <item x="17"/>
        <item x="45"/>
        <item x="53"/>
        <item x="89"/>
        <item x="68"/>
        <item x="56"/>
        <item x="82"/>
        <item x="15"/>
        <item x="75"/>
        <item x="123"/>
        <item x="88"/>
        <item x="44"/>
        <item x="98"/>
        <item x="19"/>
        <item x="108"/>
        <item x="55"/>
        <item x="106"/>
        <item x="57"/>
        <item x="130"/>
        <item x="54"/>
        <item x="36"/>
        <item x="5"/>
        <item x="124"/>
        <item x="21"/>
        <item x="4"/>
        <item x="48"/>
        <item x="0"/>
        <item x="62"/>
        <item x="127"/>
        <item x="39"/>
        <item x="90"/>
        <item x="76"/>
        <item x="91"/>
        <item x="22"/>
        <item x="58"/>
        <item x="14"/>
        <item x="50"/>
        <item x="31"/>
        <item x="66"/>
        <item x="51"/>
        <item x="37"/>
        <item x="70"/>
        <item x="77"/>
        <item x="131"/>
        <item x="28"/>
        <item x="9"/>
        <item x="125"/>
        <item x="20"/>
        <item x="107"/>
        <item x="27"/>
        <item x="73"/>
        <item x="115"/>
        <item x="72"/>
        <item x="116"/>
        <item x="92"/>
        <item x="69"/>
        <item x="7"/>
        <item x="6"/>
        <item x="111"/>
        <item x="8"/>
        <item x="34"/>
        <item x="2"/>
        <item x="74"/>
        <item x="93"/>
        <item x="40"/>
        <item x="65"/>
        <item x="97"/>
        <item x="24"/>
        <item x="18"/>
        <item x="119"/>
        <item x="12"/>
        <item x="16"/>
        <item x="120"/>
        <item x="25"/>
        <item x="96"/>
        <item x="10"/>
        <item x="71"/>
        <item x="35"/>
        <item x="64"/>
        <item x="49"/>
        <item x="60"/>
        <item x="113"/>
        <item x="104"/>
        <item x="87"/>
        <item x="129"/>
        <item x="85"/>
        <item x="110"/>
        <item x="121"/>
        <item x="11"/>
        <item x="23"/>
        <item x="83"/>
        <item x="3"/>
        <item x="100"/>
        <item x="47"/>
        <item x="126"/>
        <item x="114"/>
        <item x="32"/>
        <item x="46"/>
        <item x="41"/>
        <item x="118"/>
        <item x="117"/>
        <item x="84"/>
        <item t="default"/>
      </items>
    </pivotField>
    <pivotField showAll="0">
      <items count="7">
        <item x="0"/>
        <item x="1"/>
        <item x="4"/>
        <item x="5"/>
        <item x="3"/>
        <item x="2"/>
        <item t="default"/>
      </items>
    </pivotField>
    <pivotField showAll="0"/>
    <pivotField showAll="0">
      <items count="15">
        <item x="9"/>
        <item x="6"/>
        <item x="4"/>
        <item x="7"/>
        <item x="5"/>
        <item x="3"/>
        <item x="0"/>
        <item x="12"/>
        <item x="2"/>
        <item x="10"/>
        <item x="1"/>
        <item x="8"/>
        <item x="11"/>
        <item x="13"/>
        <item t="default"/>
      </items>
    </pivotField>
    <pivotField showAll="0">
      <items count="3">
        <item x="1"/>
        <item x="0"/>
        <item t="default"/>
      </items>
    </pivotField>
    <pivotField showAll="0">
      <items count="10">
        <item x="6"/>
        <item x="3"/>
        <item x="2"/>
        <item x="7"/>
        <item x="4"/>
        <item x="8"/>
        <item x="0"/>
        <item x="1"/>
        <item x="5"/>
        <item t="default"/>
      </items>
    </pivotField>
    <pivotField showAll="0">
      <items count="4">
        <item x="1"/>
        <item x="2"/>
        <item x="0"/>
        <item t="default"/>
      </items>
    </pivotField>
    <pivotField showAll="0">
      <items count="3">
        <item x="0"/>
        <item x="1"/>
        <item t="default"/>
      </items>
    </pivotField>
    <pivotField showAll="0">
      <items count="9">
        <item x="3"/>
        <item x="7"/>
        <item x="2"/>
        <item x="5"/>
        <item x="6"/>
        <item x="1"/>
        <item x="4"/>
        <item x="0"/>
        <item t="default"/>
      </items>
    </pivotField>
    <pivotField axis="axisRow" dataField="1" showAll="0">
      <items count="8">
        <item x="2"/>
        <item x="3"/>
        <item x="1"/>
        <item x="4"/>
        <item x="5"/>
        <item x="0"/>
        <item x="6"/>
        <item t="default"/>
      </items>
    </pivotField>
    <pivotField showAll="0"/>
    <pivotField showAll="0">
      <items count="8">
        <item x="4"/>
        <item x="2"/>
        <item x="1"/>
        <item x="5"/>
        <item x="0"/>
        <item x="3"/>
        <item x="6"/>
        <item t="default"/>
      </items>
    </pivotField>
    <pivotField showAll="0"/>
    <pivotField showAll="0"/>
  </pivotFields>
  <rowFields count="1">
    <field x="11"/>
  </rowFields>
  <rowItems count="8">
    <i>
      <x/>
    </i>
    <i>
      <x v="1"/>
    </i>
    <i>
      <x v="2"/>
    </i>
    <i>
      <x v="3"/>
    </i>
    <i>
      <x v="4"/>
    </i>
    <i>
      <x v="5"/>
    </i>
    <i>
      <x v="6"/>
    </i>
    <i t="grand">
      <x/>
    </i>
  </rowItems>
  <colItems count="1">
    <i/>
  </colItems>
  <dataFields count="1">
    <dataField name="Cuenta de Publico objetivo" fld="1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69DF17C6-7E27-974D-830E-F7C263A9B2B2}" name="TablaDinámica5"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N2:O17" firstHeaderRow="1" firstDataRow="1" firstDataCol="1"/>
  <pivotFields count="16">
    <pivotField showAll="0">
      <items count="294">
        <item x="78"/>
        <item x="26"/>
        <item x="15"/>
        <item x="197"/>
        <item x="135"/>
        <item x="83"/>
        <item x="59"/>
        <item x="31"/>
        <item x="29"/>
        <item x="0"/>
        <item x="147"/>
        <item x="211"/>
        <item x="260"/>
        <item x="286"/>
        <item x="209"/>
        <item x="233"/>
        <item x="5"/>
        <item x="28"/>
        <item x="235"/>
        <item x="111"/>
        <item x="34"/>
        <item x="251"/>
        <item x="140"/>
        <item x="177"/>
        <item x="49"/>
        <item x="8"/>
        <item x="117"/>
        <item x="4"/>
        <item x="12"/>
        <item x="58"/>
        <item x="155"/>
        <item x="227"/>
        <item x="289"/>
        <item x="269"/>
        <item x="32"/>
        <item x="94"/>
        <item x="81"/>
        <item x="215"/>
        <item x="42"/>
        <item x="288"/>
        <item x="258"/>
        <item x="17"/>
        <item x="97"/>
        <item x="132"/>
        <item x="238"/>
        <item x="105"/>
        <item x="84"/>
        <item x="33"/>
        <item x="112"/>
        <item x="166"/>
        <item x="257"/>
        <item x="178"/>
        <item x="193"/>
        <item x="268"/>
        <item x="150"/>
        <item x="65"/>
        <item x="185"/>
        <item x="181"/>
        <item x="46"/>
        <item x="116"/>
        <item x="27"/>
        <item x="63"/>
        <item x="40"/>
        <item x="158"/>
        <item x="44"/>
        <item x="285"/>
        <item x="106"/>
        <item x="87"/>
        <item x="107"/>
        <item x="179"/>
        <item x="120"/>
        <item x="242"/>
        <item x="199"/>
        <item x="149"/>
        <item x="39"/>
        <item x="95"/>
        <item x="74"/>
        <item x="165"/>
        <item x="167"/>
        <item x="192"/>
        <item x="214"/>
        <item x="261"/>
        <item x="82"/>
        <item x="123"/>
        <item x="108"/>
        <item x="282"/>
        <item x="243"/>
        <item x="9"/>
        <item x="52"/>
        <item x="203"/>
        <item x="194"/>
        <item x="130"/>
        <item x="206"/>
        <item x="202"/>
        <item x="102"/>
        <item x="129"/>
        <item x="131"/>
        <item x="280"/>
        <item x="125"/>
        <item x="139"/>
        <item x="20"/>
        <item x="168"/>
        <item x="80"/>
        <item x="90"/>
        <item x="256"/>
        <item x="222"/>
        <item x="43"/>
        <item x="45"/>
        <item x="124"/>
        <item x="184"/>
        <item x="70"/>
        <item x="205"/>
        <item x="98"/>
        <item x="37"/>
        <item x="16"/>
        <item x="204"/>
        <item x="172"/>
        <item x="113"/>
        <item x="138"/>
        <item x="267"/>
        <item x="247"/>
        <item x="252"/>
        <item x="50"/>
        <item x="174"/>
        <item x="128"/>
        <item x="176"/>
        <item x="230"/>
        <item x="162"/>
        <item x="61"/>
        <item x="216"/>
        <item x="281"/>
        <item x="264"/>
        <item x="265"/>
        <item x="224"/>
        <item x="96"/>
        <item x="159"/>
        <item x="190"/>
        <item x="219"/>
        <item x="208"/>
        <item x="245"/>
        <item x="217"/>
        <item x="195"/>
        <item x="2"/>
        <item x="67"/>
        <item x="241"/>
        <item x="221"/>
        <item x="69"/>
        <item x="263"/>
        <item x="118"/>
        <item x="186"/>
        <item x="136"/>
        <item x="22"/>
        <item x="250"/>
        <item x="53"/>
        <item x="14"/>
        <item x="6"/>
        <item x="175"/>
        <item x="183"/>
        <item x="101"/>
        <item x="76"/>
        <item x="275"/>
        <item x="88"/>
        <item x="110"/>
        <item x="146"/>
        <item x="137"/>
        <item x="180"/>
        <item x="234"/>
        <item x="126"/>
        <item x="75"/>
        <item x="54"/>
        <item x="134"/>
        <item x="148"/>
        <item x="122"/>
        <item x="151"/>
        <item x="196"/>
        <item x="213"/>
        <item x="248"/>
        <item x="188"/>
        <item x="99"/>
        <item x="271"/>
        <item x="187"/>
        <item x="189"/>
        <item x="66"/>
        <item x="114"/>
        <item x="163"/>
        <item x="237"/>
        <item x="89"/>
        <item x="92"/>
        <item x="21"/>
        <item x="100"/>
        <item x="60"/>
        <item x="13"/>
        <item x="284"/>
        <item x="85"/>
        <item x="36"/>
        <item x="103"/>
        <item x="38"/>
        <item x="164"/>
        <item x="270"/>
        <item x="276"/>
        <item x="200"/>
        <item x="236"/>
        <item x="240"/>
        <item x="223"/>
        <item x="198"/>
        <item x="91"/>
        <item x="229"/>
        <item x="30"/>
        <item x="290"/>
        <item x="210"/>
        <item x="220"/>
        <item x="23"/>
        <item x="19"/>
        <item x="47"/>
        <item x="41"/>
        <item x="71"/>
        <item x="77"/>
        <item x="93"/>
        <item x="212"/>
        <item x="259"/>
        <item x="262"/>
        <item x="3"/>
        <item x="228"/>
        <item x="72"/>
        <item x="279"/>
        <item x="133"/>
        <item x="273"/>
        <item x="231"/>
        <item x="11"/>
        <item x="79"/>
        <item x="1"/>
        <item x="153"/>
        <item x="145"/>
        <item x="277"/>
        <item x="141"/>
        <item x="127"/>
        <item x="154"/>
        <item x="143"/>
        <item x="274"/>
        <item x="272"/>
        <item x="68"/>
        <item x="291"/>
        <item x="25"/>
        <item x="287"/>
        <item x="244"/>
        <item x="266"/>
        <item x="201"/>
        <item x="218"/>
        <item x="160"/>
        <item x="152"/>
        <item x="64"/>
        <item x="121"/>
        <item x="191"/>
        <item x="35"/>
        <item x="73"/>
        <item x="173"/>
        <item x="156"/>
        <item x="157"/>
        <item x="142"/>
        <item x="144"/>
        <item x="255"/>
        <item x="170"/>
        <item x="24"/>
        <item x="62"/>
        <item x="292"/>
        <item x="56"/>
        <item x="226"/>
        <item x="86"/>
        <item x="171"/>
        <item x="254"/>
        <item x="10"/>
        <item x="207"/>
        <item x="48"/>
        <item x="225"/>
        <item x="57"/>
        <item x="161"/>
        <item x="283"/>
        <item x="169"/>
        <item x="115"/>
        <item x="239"/>
        <item x="278"/>
        <item x="51"/>
        <item x="119"/>
        <item x="55"/>
        <item x="253"/>
        <item x="249"/>
        <item x="18"/>
        <item x="246"/>
        <item x="109"/>
        <item x="182"/>
        <item x="232"/>
        <item x="104"/>
        <item x="7"/>
        <item t="default"/>
      </items>
    </pivotField>
    <pivotField showAll="0">
      <items count="287">
        <item x="136"/>
        <item x="182"/>
        <item x="210"/>
        <item x="191"/>
        <item x="160"/>
        <item x="52"/>
        <item x="178"/>
        <item x="5"/>
        <item x="205"/>
        <item x="146"/>
        <item x="281"/>
        <item x="212"/>
        <item x="117"/>
        <item x="40"/>
        <item x="251"/>
        <item x="265"/>
        <item x="189"/>
        <item x="36"/>
        <item x="126"/>
        <item x="174"/>
        <item x="9"/>
        <item x="274"/>
        <item x="111"/>
        <item x="142"/>
        <item x="247"/>
        <item x="216"/>
        <item x="221"/>
        <item x="71"/>
        <item x="112"/>
        <item x="79"/>
        <item x="102"/>
        <item x="147"/>
        <item x="135"/>
        <item x="270"/>
        <item x="32"/>
        <item x="159"/>
        <item x="37"/>
        <item x="80"/>
        <item x="104"/>
        <item x="248"/>
        <item x="101"/>
        <item x="70"/>
        <item x="47"/>
        <item x="22"/>
        <item x="24"/>
        <item x="21"/>
        <item x="17"/>
        <item x="167"/>
        <item x="34"/>
        <item x="250"/>
        <item x="19"/>
        <item x="51"/>
        <item x="244"/>
        <item x="20"/>
        <item x="134"/>
        <item x="118"/>
        <item x="246"/>
        <item x="226"/>
        <item x="97"/>
        <item x="106"/>
        <item x="197"/>
        <item x="154"/>
        <item x="163"/>
        <item x="139"/>
        <item x="122"/>
        <item x="224"/>
        <item x="165"/>
        <item x="105"/>
        <item x="12"/>
        <item x="46"/>
        <item x="252"/>
        <item x="249"/>
        <item x="63"/>
        <item x="73"/>
        <item x="18"/>
        <item x="16"/>
        <item x="211"/>
        <item x="240"/>
        <item x="208"/>
        <item x="121"/>
        <item x="123"/>
        <item x="95"/>
        <item x="238"/>
        <item x="192"/>
        <item x="218"/>
        <item x="284"/>
        <item x="194"/>
        <item x="15"/>
        <item x="119"/>
        <item x="257"/>
        <item x="35"/>
        <item x="214"/>
        <item x="14"/>
        <item x="176"/>
        <item x="130"/>
        <item x="242"/>
        <item x="204"/>
        <item x="180"/>
        <item x="190"/>
        <item x="195"/>
        <item x="57"/>
        <item x="149"/>
        <item x="109"/>
        <item x="273"/>
        <item x="219"/>
        <item x="0"/>
        <item x="25"/>
        <item x="33"/>
        <item x="258"/>
        <item x="2"/>
        <item x="181"/>
        <item x="1"/>
        <item x="164"/>
        <item x="55"/>
        <item x="162"/>
        <item x="220"/>
        <item x="269"/>
        <item x="202"/>
        <item x="145"/>
        <item x="74"/>
        <item x="161"/>
        <item x="42"/>
        <item x="138"/>
        <item x="276"/>
        <item x="11"/>
        <item x="264"/>
        <item x="223"/>
        <item x="201"/>
        <item x="225"/>
        <item x="245"/>
        <item x="213"/>
        <item x="279"/>
        <item x="81"/>
        <item x="232"/>
        <item x="275"/>
        <item x="283"/>
        <item x="113"/>
        <item x="285"/>
        <item x="231"/>
        <item x="177"/>
        <item x="89"/>
        <item x="6"/>
        <item x="88"/>
        <item x="92"/>
        <item x="207"/>
        <item x="171"/>
        <item x="203"/>
        <item x="54"/>
        <item x="50"/>
        <item x="67"/>
        <item x="41"/>
        <item x="29"/>
        <item x="129"/>
        <item x="4"/>
        <item x="10"/>
        <item x="222"/>
        <item x="166"/>
        <item x="66"/>
        <item x="188"/>
        <item x="158"/>
        <item x="48"/>
        <item x="179"/>
        <item x="43"/>
        <item x="69"/>
        <item x="94"/>
        <item x="38"/>
        <item x="99"/>
        <item x="62"/>
        <item x="85"/>
        <item x="215"/>
        <item x="77"/>
        <item x="26"/>
        <item x="91"/>
        <item x="229"/>
        <item x="114"/>
        <item x="133"/>
        <item x="64"/>
        <item x="150"/>
        <item x="199"/>
        <item x="59"/>
        <item x="196"/>
        <item x="152"/>
        <item x="254"/>
        <item x="235"/>
        <item x="75"/>
        <item x="234"/>
        <item x="140"/>
        <item x="227"/>
        <item x="115"/>
        <item x="175"/>
        <item x="30"/>
        <item x="7"/>
        <item x="125"/>
        <item x="263"/>
        <item x="83"/>
        <item x="84"/>
        <item x="141"/>
        <item x="233"/>
        <item x="168"/>
        <item x="206"/>
        <item x="267"/>
        <item x="266"/>
        <item x="268"/>
        <item x="209"/>
        <item x="253"/>
        <item x="137"/>
        <item x="44"/>
        <item x="39"/>
        <item x="61"/>
        <item x="144"/>
        <item x="230"/>
        <item x="256"/>
        <item x="107"/>
        <item x="255"/>
        <item x="198"/>
        <item x="239"/>
        <item x="3"/>
        <item x="27"/>
        <item x="280"/>
        <item x="120"/>
        <item x="169"/>
        <item x="8"/>
        <item x="110"/>
        <item x="100"/>
        <item x="241"/>
        <item x="277"/>
        <item x="31"/>
        <item x="170"/>
        <item x="156"/>
        <item x="96"/>
        <item x="56"/>
        <item x="128"/>
        <item x="72"/>
        <item x="23"/>
        <item x="116"/>
        <item x="185"/>
        <item x="76"/>
        <item x="151"/>
        <item x="282"/>
        <item x="53"/>
        <item x="45"/>
        <item x="153"/>
        <item x="261"/>
        <item x="187"/>
        <item x="155"/>
        <item x="260"/>
        <item x="262"/>
        <item x="90"/>
        <item x="103"/>
        <item x="65"/>
        <item x="131"/>
        <item x="272"/>
        <item x="93"/>
        <item x="271"/>
        <item x="186"/>
        <item x="87"/>
        <item x="148"/>
        <item x="172"/>
        <item x="157"/>
        <item x="173"/>
        <item x="86"/>
        <item x="49"/>
        <item x="108"/>
        <item x="228"/>
        <item x="98"/>
        <item x="28"/>
        <item x="78"/>
        <item x="82"/>
        <item x="60"/>
        <item x="259"/>
        <item x="237"/>
        <item x="127"/>
        <item x="124"/>
        <item x="217"/>
        <item x="143"/>
        <item x="184"/>
        <item x="193"/>
        <item x="200"/>
        <item x="236"/>
        <item x="183"/>
        <item x="132"/>
        <item x="58"/>
        <item x="278"/>
        <item x="13"/>
        <item x="243"/>
        <item x="68"/>
        <item t="default"/>
      </items>
    </pivotField>
    <pivotField showAll="0">
      <items count="133">
        <item x="80"/>
        <item x="81"/>
        <item x="59"/>
        <item x="61"/>
        <item x="105"/>
        <item x="86"/>
        <item x="128"/>
        <item x="101"/>
        <item x="52"/>
        <item x="43"/>
        <item x="78"/>
        <item x="112"/>
        <item x="42"/>
        <item x="79"/>
        <item x="13"/>
        <item x="1"/>
        <item x="95"/>
        <item x="30"/>
        <item x="63"/>
        <item x="109"/>
        <item x="67"/>
        <item x="94"/>
        <item x="122"/>
        <item x="26"/>
        <item x="99"/>
        <item x="103"/>
        <item x="33"/>
        <item x="102"/>
        <item x="29"/>
        <item x="38"/>
        <item x="17"/>
        <item x="45"/>
        <item x="53"/>
        <item x="89"/>
        <item x="68"/>
        <item x="56"/>
        <item x="82"/>
        <item x="15"/>
        <item x="75"/>
        <item x="123"/>
        <item x="88"/>
        <item x="44"/>
        <item x="98"/>
        <item x="19"/>
        <item x="108"/>
        <item x="55"/>
        <item x="106"/>
        <item x="57"/>
        <item x="130"/>
        <item x="54"/>
        <item x="36"/>
        <item x="5"/>
        <item x="124"/>
        <item x="21"/>
        <item x="4"/>
        <item x="48"/>
        <item x="0"/>
        <item x="62"/>
        <item x="127"/>
        <item x="39"/>
        <item x="90"/>
        <item x="76"/>
        <item x="91"/>
        <item x="22"/>
        <item x="58"/>
        <item x="14"/>
        <item x="50"/>
        <item x="31"/>
        <item x="66"/>
        <item x="51"/>
        <item x="37"/>
        <item x="70"/>
        <item x="77"/>
        <item x="131"/>
        <item x="28"/>
        <item x="9"/>
        <item x="125"/>
        <item x="20"/>
        <item x="107"/>
        <item x="27"/>
        <item x="73"/>
        <item x="115"/>
        <item x="72"/>
        <item x="116"/>
        <item x="92"/>
        <item x="69"/>
        <item x="7"/>
        <item x="6"/>
        <item x="111"/>
        <item x="8"/>
        <item x="34"/>
        <item x="2"/>
        <item x="74"/>
        <item x="93"/>
        <item x="40"/>
        <item x="65"/>
        <item x="97"/>
        <item x="24"/>
        <item x="18"/>
        <item x="119"/>
        <item x="12"/>
        <item x="16"/>
        <item x="120"/>
        <item x="25"/>
        <item x="96"/>
        <item x="10"/>
        <item x="71"/>
        <item x="35"/>
        <item x="64"/>
        <item x="49"/>
        <item x="60"/>
        <item x="113"/>
        <item x="104"/>
        <item x="87"/>
        <item x="129"/>
        <item x="85"/>
        <item x="110"/>
        <item x="121"/>
        <item x="11"/>
        <item x="23"/>
        <item x="83"/>
        <item x="3"/>
        <item x="100"/>
        <item x="47"/>
        <item x="126"/>
        <item x="114"/>
        <item x="32"/>
        <item x="46"/>
        <item x="41"/>
        <item x="118"/>
        <item x="117"/>
        <item x="84"/>
        <item t="default"/>
      </items>
    </pivotField>
    <pivotField showAll="0">
      <items count="7">
        <item x="0"/>
        <item x="1"/>
        <item x="4"/>
        <item x="5"/>
        <item x="3"/>
        <item x="2"/>
        <item t="default"/>
      </items>
    </pivotField>
    <pivotField showAll="0"/>
    <pivotField axis="axisRow" dataField="1" showAll="0">
      <items count="15">
        <item x="9"/>
        <item x="6"/>
        <item x="4"/>
        <item x="7"/>
        <item x="5"/>
        <item x="3"/>
        <item x="0"/>
        <item x="12"/>
        <item x="2"/>
        <item x="10"/>
        <item x="1"/>
        <item x="8"/>
        <item x="11"/>
        <item x="13"/>
        <item t="default"/>
      </items>
    </pivotField>
    <pivotField showAll="0"/>
    <pivotField showAll="0"/>
    <pivotField showAll="0"/>
    <pivotField showAll="0"/>
    <pivotField showAll="0"/>
    <pivotField showAll="0">
      <items count="8">
        <item x="2"/>
        <item x="3"/>
        <item x="1"/>
        <item x="4"/>
        <item x="5"/>
        <item x="0"/>
        <item x="6"/>
        <item t="default"/>
      </items>
    </pivotField>
    <pivotField showAll="0"/>
    <pivotField showAll="0">
      <items count="8">
        <item x="4"/>
        <item x="2"/>
        <item x="1"/>
        <item x="5"/>
        <item x="0"/>
        <item x="3"/>
        <item x="6"/>
        <item t="default"/>
      </items>
    </pivotField>
    <pivotField showAll="0"/>
    <pivotField showAll="0"/>
  </pivotFields>
  <rowFields count="1">
    <field x="5"/>
  </rowFields>
  <rowItems count="15">
    <i>
      <x/>
    </i>
    <i>
      <x v="1"/>
    </i>
    <i>
      <x v="2"/>
    </i>
    <i>
      <x v="3"/>
    </i>
    <i>
      <x v="4"/>
    </i>
    <i>
      <x v="5"/>
    </i>
    <i>
      <x v="6"/>
    </i>
    <i>
      <x v="7"/>
    </i>
    <i>
      <x v="8"/>
    </i>
    <i>
      <x v="9"/>
    </i>
    <i>
      <x v="10"/>
    </i>
    <i>
      <x v="11"/>
    </i>
    <i>
      <x v="12"/>
    </i>
    <i>
      <x v="13"/>
    </i>
    <i t="grand">
      <x/>
    </i>
  </rowItems>
  <colItems count="1">
    <i/>
  </colItems>
  <dataFields count="1">
    <dataField name="Cuenta de Comuna"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F971412-6EB5-E243-96A7-CF7B3293C190}" name="TablaDinámica10"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C2:AD11" firstHeaderRow="1" firstDataRow="1" firstDataCol="1"/>
  <pivotFields count="16">
    <pivotField showAll="0">
      <items count="294">
        <item x="78"/>
        <item x="26"/>
        <item x="15"/>
        <item x="197"/>
        <item x="135"/>
        <item x="83"/>
        <item x="59"/>
        <item x="31"/>
        <item x="29"/>
        <item x="0"/>
        <item x="147"/>
        <item x="211"/>
        <item x="260"/>
        <item x="286"/>
        <item x="209"/>
        <item x="233"/>
        <item x="5"/>
        <item x="28"/>
        <item x="235"/>
        <item x="111"/>
        <item x="34"/>
        <item x="251"/>
        <item x="140"/>
        <item x="177"/>
        <item x="49"/>
        <item x="8"/>
        <item x="117"/>
        <item x="4"/>
        <item x="12"/>
        <item x="58"/>
        <item x="155"/>
        <item x="227"/>
        <item x="289"/>
        <item x="269"/>
        <item x="32"/>
        <item x="94"/>
        <item x="81"/>
        <item x="215"/>
        <item x="42"/>
        <item x="288"/>
        <item x="258"/>
        <item x="17"/>
        <item x="97"/>
        <item x="132"/>
        <item x="238"/>
        <item x="105"/>
        <item x="84"/>
        <item x="33"/>
        <item x="112"/>
        <item x="166"/>
        <item x="257"/>
        <item x="178"/>
        <item x="193"/>
        <item x="268"/>
        <item x="150"/>
        <item x="65"/>
        <item x="185"/>
        <item x="181"/>
        <item x="46"/>
        <item x="116"/>
        <item x="27"/>
        <item x="63"/>
        <item x="40"/>
        <item x="158"/>
        <item x="44"/>
        <item x="285"/>
        <item x="106"/>
        <item x="87"/>
        <item x="107"/>
        <item x="179"/>
        <item x="120"/>
        <item x="242"/>
        <item x="199"/>
        <item x="149"/>
        <item x="39"/>
        <item x="95"/>
        <item x="74"/>
        <item x="165"/>
        <item x="167"/>
        <item x="192"/>
        <item x="214"/>
        <item x="261"/>
        <item x="82"/>
        <item x="123"/>
        <item x="108"/>
        <item x="282"/>
        <item x="243"/>
        <item x="9"/>
        <item x="52"/>
        <item x="203"/>
        <item x="194"/>
        <item x="130"/>
        <item x="206"/>
        <item x="202"/>
        <item x="102"/>
        <item x="129"/>
        <item x="131"/>
        <item x="280"/>
        <item x="125"/>
        <item x="139"/>
        <item x="20"/>
        <item x="168"/>
        <item x="80"/>
        <item x="90"/>
        <item x="256"/>
        <item x="222"/>
        <item x="43"/>
        <item x="45"/>
        <item x="124"/>
        <item x="184"/>
        <item x="70"/>
        <item x="205"/>
        <item x="98"/>
        <item x="37"/>
        <item x="16"/>
        <item x="204"/>
        <item x="172"/>
        <item x="113"/>
        <item x="138"/>
        <item x="267"/>
        <item x="247"/>
        <item x="252"/>
        <item x="50"/>
        <item x="174"/>
        <item x="128"/>
        <item x="176"/>
        <item x="230"/>
        <item x="162"/>
        <item x="61"/>
        <item x="216"/>
        <item x="281"/>
        <item x="264"/>
        <item x="265"/>
        <item x="224"/>
        <item x="96"/>
        <item x="159"/>
        <item x="190"/>
        <item x="219"/>
        <item x="208"/>
        <item x="245"/>
        <item x="217"/>
        <item x="195"/>
        <item x="2"/>
        <item x="67"/>
        <item x="241"/>
        <item x="221"/>
        <item x="69"/>
        <item x="263"/>
        <item x="118"/>
        <item x="186"/>
        <item x="136"/>
        <item x="22"/>
        <item x="250"/>
        <item x="53"/>
        <item x="14"/>
        <item x="6"/>
        <item x="175"/>
        <item x="183"/>
        <item x="101"/>
        <item x="76"/>
        <item x="275"/>
        <item x="88"/>
        <item x="110"/>
        <item x="146"/>
        <item x="137"/>
        <item x="180"/>
        <item x="234"/>
        <item x="126"/>
        <item x="75"/>
        <item x="54"/>
        <item x="134"/>
        <item x="148"/>
        <item x="122"/>
        <item x="151"/>
        <item x="196"/>
        <item x="213"/>
        <item x="248"/>
        <item x="188"/>
        <item x="99"/>
        <item x="271"/>
        <item x="187"/>
        <item x="189"/>
        <item x="66"/>
        <item x="114"/>
        <item x="163"/>
        <item x="237"/>
        <item x="89"/>
        <item x="92"/>
        <item x="21"/>
        <item x="100"/>
        <item x="60"/>
        <item x="13"/>
        <item x="284"/>
        <item x="85"/>
        <item x="36"/>
        <item x="103"/>
        <item x="38"/>
        <item x="164"/>
        <item x="270"/>
        <item x="276"/>
        <item x="200"/>
        <item x="236"/>
        <item x="240"/>
        <item x="223"/>
        <item x="198"/>
        <item x="91"/>
        <item x="229"/>
        <item x="30"/>
        <item x="290"/>
        <item x="210"/>
        <item x="220"/>
        <item x="23"/>
        <item x="19"/>
        <item x="47"/>
        <item x="41"/>
        <item x="71"/>
        <item x="77"/>
        <item x="93"/>
        <item x="212"/>
        <item x="259"/>
        <item x="262"/>
        <item x="3"/>
        <item x="228"/>
        <item x="72"/>
        <item x="279"/>
        <item x="133"/>
        <item x="273"/>
        <item x="231"/>
        <item x="11"/>
        <item x="79"/>
        <item x="1"/>
        <item x="153"/>
        <item x="145"/>
        <item x="277"/>
        <item x="141"/>
        <item x="127"/>
        <item x="154"/>
        <item x="143"/>
        <item x="274"/>
        <item x="272"/>
        <item x="68"/>
        <item x="291"/>
        <item x="25"/>
        <item x="287"/>
        <item x="244"/>
        <item x="266"/>
        <item x="201"/>
        <item x="218"/>
        <item x="160"/>
        <item x="152"/>
        <item x="64"/>
        <item x="121"/>
        <item x="191"/>
        <item x="35"/>
        <item x="73"/>
        <item x="173"/>
        <item x="156"/>
        <item x="157"/>
        <item x="142"/>
        <item x="144"/>
        <item x="255"/>
        <item x="170"/>
        <item x="24"/>
        <item x="62"/>
        <item x="292"/>
        <item x="56"/>
        <item x="226"/>
        <item x="86"/>
        <item x="171"/>
        <item x="254"/>
        <item x="10"/>
        <item x="207"/>
        <item x="48"/>
        <item x="225"/>
        <item x="57"/>
        <item x="161"/>
        <item x="283"/>
        <item x="169"/>
        <item x="115"/>
        <item x="239"/>
        <item x="278"/>
        <item x="51"/>
        <item x="119"/>
        <item x="55"/>
        <item x="253"/>
        <item x="249"/>
        <item x="18"/>
        <item x="246"/>
        <item x="109"/>
        <item x="182"/>
        <item x="232"/>
        <item x="104"/>
        <item x="7"/>
        <item t="default"/>
      </items>
    </pivotField>
    <pivotField showAll="0">
      <items count="287">
        <item x="136"/>
        <item x="182"/>
        <item x="210"/>
        <item x="191"/>
        <item x="160"/>
        <item x="52"/>
        <item x="178"/>
        <item x="5"/>
        <item x="205"/>
        <item x="146"/>
        <item x="281"/>
        <item x="212"/>
        <item x="117"/>
        <item x="40"/>
        <item x="251"/>
        <item x="265"/>
        <item x="189"/>
        <item x="36"/>
        <item x="126"/>
        <item x="174"/>
        <item x="9"/>
        <item x="274"/>
        <item x="111"/>
        <item x="142"/>
        <item x="247"/>
        <item x="216"/>
        <item x="221"/>
        <item x="71"/>
        <item x="112"/>
        <item x="79"/>
        <item x="102"/>
        <item x="147"/>
        <item x="135"/>
        <item x="270"/>
        <item x="32"/>
        <item x="159"/>
        <item x="37"/>
        <item x="80"/>
        <item x="104"/>
        <item x="248"/>
        <item x="101"/>
        <item x="70"/>
        <item x="47"/>
        <item x="22"/>
        <item x="24"/>
        <item x="21"/>
        <item x="17"/>
        <item x="167"/>
        <item x="34"/>
        <item x="250"/>
        <item x="19"/>
        <item x="51"/>
        <item x="244"/>
        <item x="20"/>
        <item x="134"/>
        <item x="118"/>
        <item x="246"/>
        <item x="226"/>
        <item x="97"/>
        <item x="106"/>
        <item x="197"/>
        <item x="154"/>
        <item x="163"/>
        <item x="139"/>
        <item x="122"/>
        <item x="224"/>
        <item x="165"/>
        <item x="105"/>
        <item x="12"/>
        <item x="46"/>
        <item x="252"/>
        <item x="249"/>
        <item x="63"/>
        <item x="73"/>
        <item x="18"/>
        <item x="16"/>
        <item x="211"/>
        <item x="240"/>
        <item x="208"/>
        <item x="121"/>
        <item x="123"/>
        <item x="95"/>
        <item x="238"/>
        <item x="192"/>
        <item x="218"/>
        <item x="284"/>
        <item x="194"/>
        <item x="15"/>
        <item x="119"/>
        <item x="257"/>
        <item x="35"/>
        <item x="214"/>
        <item x="14"/>
        <item x="176"/>
        <item x="130"/>
        <item x="242"/>
        <item x="204"/>
        <item x="180"/>
        <item x="190"/>
        <item x="195"/>
        <item x="57"/>
        <item x="149"/>
        <item x="109"/>
        <item x="273"/>
        <item x="219"/>
        <item x="0"/>
        <item x="25"/>
        <item x="33"/>
        <item x="258"/>
        <item x="2"/>
        <item x="181"/>
        <item x="1"/>
        <item x="164"/>
        <item x="55"/>
        <item x="162"/>
        <item x="220"/>
        <item x="269"/>
        <item x="202"/>
        <item x="145"/>
        <item x="74"/>
        <item x="161"/>
        <item x="42"/>
        <item x="138"/>
        <item x="276"/>
        <item x="11"/>
        <item x="264"/>
        <item x="223"/>
        <item x="201"/>
        <item x="225"/>
        <item x="245"/>
        <item x="213"/>
        <item x="279"/>
        <item x="81"/>
        <item x="232"/>
        <item x="275"/>
        <item x="283"/>
        <item x="113"/>
        <item x="285"/>
        <item x="231"/>
        <item x="177"/>
        <item x="89"/>
        <item x="6"/>
        <item x="88"/>
        <item x="92"/>
        <item x="207"/>
        <item x="171"/>
        <item x="203"/>
        <item x="54"/>
        <item x="50"/>
        <item x="67"/>
        <item x="41"/>
        <item x="29"/>
        <item x="129"/>
        <item x="4"/>
        <item x="10"/>
        <item x="222"/>
        <item x="166"/>
        <item x="66"/>
        <item x="188"/>
        <item x="158"/>
        <item x="48"/>
        <item x="179"/>
        <item x="43"/>
        <item x="69"/>
        <item x="94"/>
        <item x="38"/>
        <item x="99"/>
        <item x="62"/>
        <item x="85"/>
        <item x="215"/>
        <item x="77"/>
        <item x="26"/>
        <item x="91"/>
        <item x="229"/>
        <item x="114"/>
        <item x="133"/>
        <item x="64"/>
        <item x="150"/>
        <item x="199"/>
        <item x="59"/>
        <item x="196"/>
        <item x="152"/>
        <item x="254"/>
        <item x="235"/>
        <item x="75"/>
        <item x="234"/>
        <item x="140"/>
        <item x="227"/>
        <item x="115"/>
        <item x="175"/>
        <item x="30"/>
        <item x="7"/>
        <item x="125"/>
        <item x="263"/>
        <item x="83"/>
        <item x="84"/>
        <item x="141"/>
        <item x="233"/>
        <item x="168"/>
        <item x="206"/>
        <item x="267"/>
        <item x="266"/>
        <item x="268"/>
        <item x="209"/>
        <item x="253"/>
        <item x="137"/>
        <item x="44"/>
        <item x="39"/>
        <item x="61"/>
        <item x="144"/>
        <item x="230"/>
        <item x="256"/>
        <item x="107"/>
        <item x="255"/>
        <item x="198"/>
        <item x="239"/>
        <item x="3"/>
        <item x="27"/>
        <item x="280"/>
        <item x="120"/>
        <item x="169"/>
        <item x="8"/>
        <item x="110"/>
        <item x="100"/>
        <item x="241"/>
        <item x="277"/>
        <item x="31"/>
        <item x="170"/>
        <item x="156"/>
        <item x="96"/>
        <item x="56"/>
        <item x="128"/>
        <item x="72"/>
        <item x="23"/>
        <item x="116"/>
        <item x="185"/>
        <item x="76"/>
        <item x="151"/>
        <item x="282"/>
        <item x="53"/>
        <item x="45"/>
        <item x="153"/>
        <item x="261"/>
        <item x="187"/>
        <item x="155"/>
        <item x="260"/>
        <item x="262"/>
        <item x="90"/>
        <item x="103"/>
        <item x="65"/>
        <item x="131"/>
        <item x="272"/>
        <item x="93"/>
        <item x="271"/>
        <item x="186"/>
        <item x="87"/>
        <item x="148"/>
        <item x="172"/>
        <item x="157"/>
        <item x="173"/>
        <item x="86"/>
        <item x="49"/>
        <item x="108"/>
        <item x="228"/>
        <item x="98"/>
        <item x="28"/>
        <item x="78"/>
        <item x="82"/>
        <item x="60"/>
        <item x="259"/>
        <item x="237"/>
        <item x="127"/>
        <item x="124"/>
        <item x="217"/>
        <item x="143"/>
        <item x="184"/>
        <item x="193"/>
        <item x="200"/>
        <item x="236"/>
        <item x="183"/>
        <item x="132"/>
        <item x="58"/>
        <item x="278"/>
        <item x="13"/>
        <item x="243"/>
        <item x="68"/>
        <item t="default"/>
      </items>
    </pivotField>
    <pivotField showAll="0">
      <items count="133">
        <item x="80"/>
        <item x="81"/>
        <item x="59"/>
        <item x="61"/>
        <item x="105"/>
        <item x="86"/>
        <item x="128"/>
        <item x="101"/>
        <item x="52"/>
        <item x="43"/>
        <item x="78"/>
        <item x="112"/>
        <item x="42"/>
        <item x="79"/>
        <item x="13"/>
        <item x="1"/>
        <item x="95"/>
        <item x="30"/>
        <item x="63"/>
        <item x="109"/>
        <item x="67"/>
        <item x="94"/>
        <item x="122"/>
        <item x="26"/>
        <item x="99"/>
        <item x="103"/>
        <item x="33"/>
        <item x="102"/>
        <item x="29"/>
        <item x="38"/>
        <item x="17"/>
        <item x="45"/>
        <item x="53"/>
        <item x="89"/>
        <item x="68"/>
        <item x="56"/>
        <item x="82"/>
        <item x="15"/>
        <item x="75"/>
        <item x="123"/>
        <item x="88"/>
        <item x="44"/>
        <item x="98"/>
        <item x="19"/>
        <item x="108"/>
        <item x="55"/>
        <item x="106"/>
        <item x="57"/>
        <item x="130"/>
        <item x="54"/>
        <item x="36"/>
        <item x="5"/>
        <item x="124"/>
        <item x="21"/>
        <item x="4"/>
        <item x="48"/>
        <item x="0"/>
        <item x="62"/>
        <item x="127"/>
        <item x="39"/>
        <item x="90"/>
        <item x="76"/>
        <item x="91"/>
        <item x="22"/>
        <item x="58"/>
        <item x="14"/>
        <item x="50"/>
        <item x="31"/>
        <item x="66"/>
        <item x="51"/>
        <item x="37"/>
        <item x="70"/>
        <item x="77"/>
        <item x="131"/>
        <item x="28"/>
        <item x="9"/>
        <item x="125"/>
        <item x="20"/>
        <item x="107"/>
        <item x="27"/>
        <item x="73"/>
        <item x="115"/>
        <item x="72"/>
        <item x="116"/>
        <item x="92"/>
        <item x="69"/>
        <item x="7"/>
        <item x="6"/>
        <item x="111"/>
        <item x="8"/>
        <item x="34"/>
        <item x="2"/>
        <item x="74"/>
        <item x="93"/>
        <item x="40"/>
        <item x="65"/>
        <item x="97"/>
        <item x="24"/>
        <item x="18"/>
        <item x="119"/>
        <item x="12"/>
        <item x="16"/>
        <item x="120"/>
        <item x="25"/>
        <item x="96"/>
        <item x="10"/>
        <item x="71"/>
        <item x="35"/>
        <item x="64"/>
        <item x="49"/>
        <item x="60"/>
        <item x="113"/>
        <item x="104"/>
        <item x="87"/>
        <item x="129"/>
        <item x="85"/>
        <item x="110"/>
        <item x="121"/>
        <item x="11"/>
        <item x="23"/>
        <item x="83"/>
        <item x="3"/>
        <item x="100"/>
        <item x="47"/>
        <item x="126"/>
        <item x="114"/>
        <item x="32"/>
        <item x="46"/>
        <item x="41"/>
        <item x="118"/>
        <item x="117"/>
        <item x="84"/>
        <item t="default"/>
      </items>
    </pivotField>
    <pivotField showAll="0">
      <items count="7">
        <item x="0"/>
        <item x="1"/>
        <item x="4"/>
        <item x="5"/>
        <item x="3"/>
        <item x="2"/>
        <item t="default"/>
      </items>
    </pivotField>
    <pivotField showAll="0"/>
    <pivotField showAll="0">
      <items count="15">
        <item x="9"/>
        <item x="6"/>
        <item x="4"/>
        <item x="7"/>
        <item x="5"/>
        <item x="3"/>
        <item x="0"/>
        <item x="12"/>
        <item x="2"/>
        <item x="10"/>
        <item x="1"/>
        <item x="8"/>
        <item x="11"/>
        <item x="13"/>
        <item t="default"/>
      </items>
    </pivotField>
    <pivotField showAll="0">
      <items count="3">
        <item x="1"/>
        <item x="0"/>
        <item t="default"/>
      </items>
    </pivotField>
    <pivotField showAll="0">
      <items count="10">
        <item x="6"/>
        <item x="3"/>
        <item x="2"/>
        <item x="7"/>
        <item x="4"/>
        <item x="8"/>
        <item x="0"/>
        <item x="1"/>
        <item x="5"/>
        <item t="default"/>
      </items>
    </pivotField>
    <pivotField showAll="0">
      <items count="4">
        <item x="1"/>
        <item x="2"/>
        <item x="0"/>
        <item t="default"/>
      </items>
    </pivotField>
    <pivotField showAll="0">
      <items count="3">
        <item x="0"/>
        <item x="1"/>
        <item t="default"/>
      </items>
    </pivotField>
    <pivotField axis="axisRow" dataField="1" showAll="0">
      <items count="9">
        <item x="3"/>
        <item x="7"/>
        <item x="2"/>
        <item x="5"/>
        <item x="6"/>
        <item x="1"/>
        <item x="4"/>
        <item x="0"/>
        <item t="default"/>
      </items>
    </pivotField>
    <pivotField showAll="0">
      <items count="8">
        <item x="2"/>
        <item x="3"/>
        <item x="1"/>
        <item x="4"/>
        <item x="5"/>
        <item x="0"/>
        <item x="6"/>
        <item t="default"/>
      </items>
    </pivotField>
    <pivotField showAll="0"/>
    <pivotField showAll="0">
      <items count="8">
        <item x="4"/>
        <item x="2"/>
        <item x="1"/>
        <item x="5"/>
        <item x="0"/>
        <item x="3"/>
        <item x="6"/>
        <item t="default"/>
      </items>
    </pivotField>
    <pivotField showAll="0"/>
    <pivotField showAll="0"/>
  </pivotFields>
  <rowFields count="1">
    <field x="10"/>
  </rowFields>
  <rowItems count="9">
    <i>
      <x/>
    </i>
    <i>
      <x v="1"/>
    </i>
    <i>
      <x v="2"/>
    </i>
    <i>
      <x v="3"/>
    </i>
    <i>
      <x v="4"/>
    </i>
    <i>
      <x v="5"/>
    </i>
    <i>
      <x v="6"/>
    </i>
    <i>
      <x v="7"/>
    </i>
    <i t="grand">
      <x/>
    </i>
  </rowItems>
  <colItems count="1">
    <i/>
  </colItems>
  <dataFields count="1">
    <dataField name="Cuenta de No. Integrantes" fld="1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E574F99F-FE5F-D04E-810E-D555DBDA209D}"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K2:L254" firstHeaderRow="1" firstDataRow="1" firstDataCol="1"/>
  <pivotFields count="16">
    <pivotField showAll="0">
      <items count="294">
        <item x="78"/>
        <item x="26"/>
        <item x="15"/>
        <item x="197"/>
        <item x="135"/>
        <item x="83"/>
        <item x="59"/>
        <item x="31"/>
        <item x="29"/>
        <item x="0"/>
        <item x="147"/>
        <item x="211"/>
        <item x="260"/>
        <item x="286"/>
        <item x="209"/>
        <item x="233"/>
        <item x="5"/>
        <item x="28"/>
        <item x="235"/>
        <item x="111"/>
        <item x="34"/>
        <item x="251"/>
        <item x="140"/>
        <item x="177"/>
        <item x="49"/>
        <item x="8"/>
        <item x="117"/>
        <item x="4"/>
        <item x="12"/>
        <item x="58"/>
        <item x="155"/>
        <item x="227"/>
        <item x="289"/>
        <item x="269"/>
        <item x="32"/>
        <item x="94"/>
        <item x="81"/>
        <item x="215"/>
        <item x="42"/>
        <item x="288"/>
        <item x="258"/>
        <item x="17"/>
        <item x="97"/>
        <item x="132"/>
        <item x="238"/>
        <item x="105"/>
        <item x="84"/>
        <item x="33"/>
        <item x="112"/>
        <item x="166"/>
        <item x="257"/>
        <item x="178"/>
        <item x="193"/>
        <item x="268"/>
        <item x="150"/>
        <item x="65"/>
        <item x="185"/>
        <item x="181"/>
        <item x="46"/>
        <item x="116"/>
        <item x="27"/>
        <item x="63"/>
        <item x="40"/>
        <item x="158"/>
        <item x="44"/>
        <item x="285"/>
        <item x="106"/>
        <item x="87"/>
        <item x="107"/>
        <item x="179"/>
        <item x="120"/>
        <item x="242"/>
        <item x="199"/>
        <item x="149"/>
        <item x="39"/>
        <item x="95"/>
        <item x="74"/>
        <item x="165"/>
        <item x="167"/>
        <item x="192"/>
        <item x="214"/>
        <item x="261"/>
        <item x="82"/>
        <item x="123"/>
        <item x="108"/>
        <item x="282"/>
        <item x="243"/>
        <item x="9"/>
        <item x="52"/>
        <item x="203"/>
        <item x="194"/>
        <item x="130"/>
        <item x="206"/>
        <item x="202"/>
        <item x="102"/>
        <item x="129"/>
        <item x="131"/>
        <item x="280"/>
        <item x="125"/>
        <item x="139"/>
        <item x="20"/>
        <item x="168"/>
        <item x="80"/>
        <item x="90"/>
        <item x="256"/>
        <item x="222"/>
        <item x="43"/>
        <item x="45"/>
        <item x="124"/>
        <item x="184"/>
        <item x="70"/>
        <item x="205"/>
        <item x="98"/>
        <item x="37"/>
        <item x="16"/>
        <item x="204"/>
        <item x="172"/>
        <item x="113"/>
        <item x="138"/>
        <item x="267"/>
        <item x="247"/>
        <item x="252"/>
        <item x="50"/>
        <item x="174"/>
        <item x="128"/>
        <item x="176"/>
        <item x="230"/>
        <item x="162"/>
        <item x="61"/>
        <item x="216"/>
        <item x="281"/>
        <item x="264"/>
        <item x="265"/>
        <item x="224"/>
        <item x="96"/>
        <item x="159"/>
        <item x="190"/>
        <item x="219"/>
        <item x="208"/>
        <item x="245"/>
        <item x="217"/>
        <item x="195"/>
        <item x="2"/>
        <item x="67"/>
        <item x="241"/>
        <item x="221"/>
        <item x="69"/>
        <item x="263"/>
        <item x="118"/>
        <item x="186"/>
        <item x="136"/>
        <item x="22"/>
        <item x="250"/>
        <item x="53"/>
        <item x="14"/>
        <item x="6"/>
        <item x="175"/>
        <item x="183"/>
        <item x="101"/>
        <item x="76"/>
        <item x="275"/>
        <item x="88"/>
        <item x="110"/>
        <item x="146"/>
        <item x="137"/>
        <item x="180"/>
        <item x="234"/>
        <item x="126"/>
        <item x="75"/>
        <item x="54"/>
        <item x="134"/>
        <item x="148"/>
        <item x="122"/>
        <item x="151"/>
        <item x="196"/>
        <item x="213"/>
        <item x="248"/>
        <item x="188"/>
        <item x="99"/>
        <item x="271"/>
        <item x="187"/>
        <item x="189"/>
        <item x="66"/>
        <item x="114"/>
        <item x="163"/>
        <item x="237"/>
        <item x="89"/>
        <item x="92"/>
        <item x="21"/>
        <item x="100"/>
        <item x="60"/>
        <item x="13"/>
        <item x="284"/>
        <item x="85"/>
        <item x="36"/>
        <item x="103"/>
        <item x="38"/>
        <item x="164"/>
        <item x="270"/>
        <item x="276"/>
        <item x="200"/>
        <item x="236"/>
        <item x="240"/>
        <item x="223"/>
        <item x="198"/>
        <item x="91"/>
        <item x="229"/>
        <item x="30"/>
        <item x="290"/>
        <item x="210"/>
        <item x="220"/>
        <item x="23"/>
        <item x="19"/>
        <item x="47"/>
        <item x="41"/>
        <item x="71"/>
        <item x="77"/>
        <item x="93"/>
        <item x="212"/>
        <item x="259"/>
        <item x="262"/>
        <item x="3"/>
        <item x="228"/>
        <item x="72"/>
        <item x="279"/>
        <item x="133"/>
        <item x="273"/>
        <item x="231"/>
        <item x="11"/>
        <item x="79"/>
        <item x="1"/>
        <item x="153"/>
        <item x="145"/>
        <item x="277"/>
        <item x="141"/>
        <item x="127"/>
        <item x="154"/>
        <item x="143"/>
        <item x="274"/>
        <item x="272"/>
        <item x="68"/>
        <item x="291"/>
        <item x="25"/>
        <item x="287"/>
        <item x="244"/>
        <item x="266"/>
        <item x="201"/>
        <item x="218"/>
        <item x="160"/>
        <item x="152"/>
        <item x="64"/>
        <item x="121"/>
        <item x="191"/>
        <item x="35"/>
        <item x="73"/>
        <item x="173"/>
        <item x="156"/>
        <item x="157"/>
        <item x="142"/>
        <item x="144"/>
        <item x="255"/>
        <item x="170"/>
        <item x="24"/>
        <item x="62"/>
        <item x="292"/>
        <item x="56"/>
        <item x="226"/>
        <item x="86"/>
        <item x="171"/>
        <item x="254"/>
        <item x="10"/>
        <item x="207"/>
        <item x="48"/>
        <item x="225"/>
        <item x="57"/>
        <item x="161"/>
        <item x="283"/>
        <item x="169"/>
        <item x="115"/>
        <item x="239"/>
        <item x="278"/>
        <item x="51"/>
        <item x="119"/>
        <item x="55"/>
        <item x="253"/>
        <item x="249"/>
        <item x="18"/>
        <item x="246"/>
        <item x="109"/>
        <item x="182"/>
        <item x="232"/>
        <item x="104"/>
        <item x="7"/>
        <item t="default"/>
      </items>
    </pivotField>
    <pivotField showAll="0">
      <items count="287">
        <item x="136"/>
        <item x="182"/>
        <item x="210"/>
        <item x="191"/>
        <item x="160"/>
        <item x="52"/>
        <item x="178"/>
        <item x="5"/>
        <item x="205"/>
        <item x="146"/>
        <item x="281"/>
        <item x="212"/>
        <item x="117"/>
        <item x="40"/>
        <item x="251"/>
        <item x="265"/>
        <item x="189"/>
        <item x="36"/>
        <item x="126"/>
        <item x="174"/>
        <item x="9"/>
        <item x="274"/>
        <item x="111"/>
        <item x="142"/>
        <item x="247"/>
        <item x="216"/>
        <item x="221"/>
        <item x="71"/>
        <item x="112"/>
        <item x="79"/>
        <item x="102"/>
        <item x="147"/>
        <item x="135"/>
        <item x="270"/>
        <item x="32"/>
        <item x="159"/>
        <item x="37"/>
        <item x="80"/>
        <item x="104"/>
        <item x="248"/>
        <item x="101"/>
        <item x="70"/>
        <item x="47"/>
        <item x="22"/>
        <item x="24"/>
        <item x="21"/>
        <item x="17"/>
        <item x="167"/>
        <item x="34"/>
        <item x="250"/>
        <item x="19"/>
        <item x="51"/>
        <item x="244"/>
        <item x="20"/>
        <item x="134"/>
        <item x="118"/>
        <item x="246"/>
        <item x="226"/>
        <item x="97"/>
        <item x="106"/>
        <item x="197"/>
        <item x="154"/>
        <item x="163"/>
        <item x="139"/>
        <item x="122"/>
        <item x="224"/>
        <item x="165"/>
        <item x="105"/>
        <item x="12"/>
        <item x="46"/>
        <item x="252"/>
        <item x="249"/>
        <item x="63"/>
        <item x="73"/>
        <item x="18"/>
        <item x="16"/>
        <item x="211"/>
        <item x="240"/>
        <item x="208"/>
        <item x="121"/>
        <item x="123"/>
        <item x="95"/>
        <item x="238"/>
        <item x="192"/>
        <item x="218"/>
        <item x="284"/>
        <item x="194"/>
        <item x="15"/>
        <item x="119"/>
        <item x="257"/>
        <item x="35"/>
        <item x="214"/>
        <item x="14"/>
        <item x="176"/>
        <item x="130"/>
        <item x="242"/>
        <item x="204"/>
        <item x="180"/>
        <item x="190"/>
        <item x="195"/>
        <item x="57"/>
        <item x="149"/>
        <item x="109"/>
        <item x="273"/>
        <item x="219"/>
        <item x="0"/>
        <item x="25"/>
        <item x="33"/>
        <item x="258"/>
        <item x="2"/>
        <item x="181"/>
        <item x="1"/>
        <item x="164"/>
        <item x="55"/>
        <item x="162"/>
        <item x="220"/>
        <item x="269"/>
        <item x="202"/>
        <item x="145"/>
        <item x="74"/>
        <item x="161"/>
        <item x="42"/>
        <item x="138"/>
        <item x="276"/>
        <item x="11"/>
        <item x="264"/>
        <item x="223"/>
        <item x="201"/>
        <item x="225"/>
        <item x="245"/>
        <item x="213"/>
        <item x="279"/>
        <item x="81"/>
        <item x="232"/>
        <item x="275"/>
        <item x="283"/>
        <item x="113"/>
        <item x="285"/>
        <item x="231"/>
        <item x="177"/>
        <item x="89"/>
        <item x="6"/>
        <item x="88"/>
        <item x="92"/>
        <item x="207"/>
        <item x="171"/>
        <item x="203"/>
        <item x="54"/>
        <item x="50"/>
        <item x="67"/>
        <item x="41"/>
        <item x="29"/>
        <item x="129"/>
        <item x="4"/>
        <item x="10"/>
        <item x="222"/>
        <item x="166"/>
        <item x="66"/>
        <item x="188"/>
        <item x="158"/>
        <item x="48"/>
        <item x="179"/>
        <item x="43"/>
        <item x="69"/>
        <item x="94"/>
        <item x="38"/>
        <item x="99"/>
        <item x="62"/>
        <item x="85"/>
        <item x="215"/>
        <item x="77"/>
        <item x="26"/>
        <item x="91"/>
        <item x="229"/>
        <item x="114"/>
        <item x="133"/>
        <item x="64"/>
        <item x="150"/>
        <item x="199"/>
        <item x="59"/>
        <item x="196"/>
        <item x="152"/>
        <item x="254"/>
        <item x="235"/>
        <item x="75"/>
        <item x="234"/>
        <item x="140"/>
        <item x="227"/>
        <item x="115"/>
        <item x="175"/>
        <item x="30"/>
        <item x="7"/>
        <item x="125"/>
        <item x="263"/>
        <item x="83"/>
        <item x="84"/>
        <item x="141"/>
        <item x="233"/>
        <item x="168"/>
        <item x="206"/>
        <item x="267"/>
        <item x="266"/>
        <item x="268"/>
        <item x="209"/>
        <item x="253"/>
        <item x="137"/>
        <item x="44"/>
        <item x="39"/>
        <item x="61"/>
        <item x="144"/>
        <item x="230"/>
        <item x="256"/>
        <item x="107"/>
        <item x="255"/>
        <item x="198"/>
        <item x="239"/>
        <item x="3"/>
        <item x="27"/>
        <item x="280"/>
        <item x="120"/>
        <item x="169"/>
        <item x="8"/>
        <item x="110"/>
        <item x="100"/>
        <item x="241"/>
        <item x="277"/>
        <item x="31"/>
        <item x="170"/>
        <item x="156"/>
        <item x="96"/>
        <item x="56"/>
        <item x="128"/>
        <item x="72"/>
        <item x="23"/>
        <item x="116"/>
        <item x="185"/>
        <item x="76"/>
        <item x="151"/>
        <item x="282"/>
        <item x="53"/>
        <item x="45"/>
        <item x="153"/>
        <item x="261"/>
        <item x="187"/>
        <item x="155"/>
        <item x="260"/>
        <item x="262"/>
        <item x="90"/>
        <item x="103"/>
        <item x="65"/>
        <item x="131"/>
        <item x="272"/>
        <item x="93"/>
        <item x="271"/>
        <item x="186"/>
        <item x="87"/>
        <item x="148"/>
        <item x="172"/>
        <item x="157"/>
        <item x="173"/>
        <item x="86"/>
        <item x="49"/>
        <item x="108"/>
        <item x="228"/>
        <item x="98"/>
        <item x="28"/>
        <item x="78"/>
        <item x="82"/>
        <item x="60"/>
        <item x="259"/>
        <item x="237"/>
        <item x="127"/>
        <item x="124"/>
        <item x="217"/>
        <item x="143"/>
        <item x="184"/>
        <item x="193"/>
        <item x="200"/>
        <item x="236"/>
        <item x="183"/>
        <item x="132"/>
        <item x="58"/>
        <item x="278"/>
        <item x="13"/>
        <item x="243"/>
        <item x="68"/>
        <item t="default"/>
      </items>
    </pivotField>
    <pivotField showAll="0">
      <items count="133">
        <item x="80"/>
        <item x="81"/>
        <item x="59"/>
        <item x="61"/>
        <item x="105"/>
        <item x="86"/>
        <item x="128"/>
        <item x="101"/>
        <item x="52"/>
        <item x="43"/>
        <item x="78"/>
        <item x="112"/>
        <item x="42"/>
        <item x="79"/>
        <item x="13"/>
        <item x="1"/>
        <item x="95"/>
        <item x="30"/>
        <item x="63"/>
        <item x="109"/>
        <item x="67"/>
        <item x="94"/>
        <item x="122"/>
        <item x="26"/>
        <item x="99"/>
        <item x="103"/>
        <item x="33"/>
        <item x="102"/>
        <item x="29"/>
        <item x="38"/>
        <item x="17"/>
        <item x="45"/>
        <item x="53"/>
        <item x="89"/>
        <item x="68"/>
        <item x="56"/>
        <item x="82"/>
        <item x="15"/>
        <item x="75"/>
        <item x="123"/>
        <item x="88"/>
        <item x="44"/>
        <item x="98"/>
        <item x="19"/>
        <item x="108"/>
        <item x="55"/>
        <item x="106"/>
        <item x="57"/>
        <item x="130"/>
        <item x="54"/>
        <item x="36"/>
        <item x="5"/>
        <item x="124"/>
        <item x="21"/>
        <item x="4"/>
        <item x="48"/>
        <item x="0"/>
        <item x="62"/>
        <item x="127"/>
        <item x="39"/>
        <item x="90"/>
        <item x="76"/>
        <item x="91"/>
        <item x="22"/>
        <item x="58"/>
        <item x="14"/>
        <item x="50"/>
        <item x="31"/>
        <item x="66"/>
        <item x="51"/>
        <item x="37"/>
        <item x="70"/>
        <item x="77"/>
        <item x="131"/>
        <item x="28"/>
        <item x="9"/>
        <item x="125"/>
        <item x="20"/>
        <item x="107"/>
        <item x="27"/>
        <item x="73"/>
        <item x="115"/>
        <item x="72"/>
        <item x="116"/>
        <item x="92"/>
        <item x="69"/>
        <item x="7"/>
        <item x="6"/>
        <item x="111"/>
        <item x="8"/>
        <item x="34"/>
        <item x="2"/>
        <item x="74"/>
        <item x="93"/>
        <item x="40"/>
        <item x="65"/>
        <item x="97"/>
        <item x="24"/>
        <item x="18"/>
        <item x="119"/>
        <item x="12"/>
        <item x="16"/>
        <item x="120"/>
        <item x="25"/>
        <item x="96"/>
        <item x="10"/>
        <item x="71"/>
        <item x="35"/>
        <item x="64"/>
        <item x="49"/>
        <item x="60"/>
        <item x="113"/>
        <item x="104"/>
        <item x="87"/>
        <item x="129"/>
        <item x="85"/>
        <item x="110"/>
        <item x="121"/>
        <item x="11"/>
        <item x="23"/>
        <item x="83"/>
        <item x="3"/>
        <item x="100"/>
        <item x="47"/>
        <item x="126"/>
        <item x="114"/>
        <item x="32"/>
        <item x="46"/>
        <item x="41"/>
        <item x="118"/>
        <item x="117"/>
        <item x="84"/>
        <item t="default"/>
      </items>
    </pivotField>
    <pivotField showAll="0">
      <items count="7">
        <item x="0"/>
        <item x="1"/>
        <item x="4"/>
        <item x="5"/>
        <item x="3"/>
        <item x="2"/>
        <item t="default"/>
      </items>
    </pivotField>
    <pivotField axis="axisRow" dataField="1" showAll="0">
      <items count="252">
        <item x="243"/>
        <item x="40"/>
        <item x="236"/>
        <item x="226"/>
        <item x="130"/>
        <item x="162"/>
        <item x="80"/>
        <item x="83"/>
        <item x="240"/>
        <item x="100"/>
        <item x="105"/>
        <item x="101"/>
        <item x="239"/>
        <item x="241"/>
        <item x="138"/>
        <item x="94"/>
        <item x="244"/>
        <item x="151"/>
        <item x="85"/>
        <item x="141"/>
        <item x="132"/>
        <item x="135"/>
        <item x="118"/>
        <item x="159"/>
        <item x="38"/>
        <item x="174"/>
        <item x="145"/>
        <item x="148"/>
        <item x="30"/>
        <item x="19"/>
        <item x="18"/>
        <item x="143"/>
        <item x="126"/>
        <item x="2"/>
        <item x="51"/>
        <item x="248"/>
        <item x="232"/>
        <item x="102"/>
        <item x="187"/>
        <item x="229"/>
        <item x="170"/>
        <item x="163"/>
        <item x="41"/>
        <item x="195"/>
        <item x="82"/>
        <item x="203"/>
        <item x="69"/>
        <item x="131"/>
        <item x="214"/>
        <item x="108"/>
        <item x="194"/>
        <item x="182"/>
        <item x="179"/>
        <item x="220"/>
        <item x="103"/>
        <item x="217"/>
        <item x="92"/>
        <item x="192"/>
        <item x="209"/>
        <item x="106"/>
        <item x="245"/>
        <item x="36"/>
        <item x="219"/>
        <item x="50"/>
        <item x="231"/>
        <item x="43"/>
        <item x="91"/>
        <item x="176"/>
        <item x="235"/>
        <item x="44"/>
        <item x="34"/>
        <item x="107"/>
        <item x="28"/>
        <item x="154"/>
        <item x="202"/>
        <item x="215"/>
        <item x="227"/>
        <item x="21"/>
        <item x="3"/>
        <item x="16"/>
        <item x="5"/>
        <item x="6"/>
        <item x="37"/>
        <item x="32"/>
        <item x="139"/>
        <item x="112"/>
        <item x="95"/>
        <item x="97"/>
        <item x="172"/>
        <item x="89"/>
        <item x="4"/>
        <item x="72"/>
        <item x="22"/>
        <item x="24"/>
        <item x="140"/>
        <item x="48"/>
        <item x="249"/>
        <item x="26"/>
        <item x="156"/>
        <item x="113"/>
        <item x="64"/>
        <item x="150"/>
        <item x="119"/>
        <item x="197"/>
        <item x="56"/>
        <item x="55"/>
        <item x="218"/>
        <item x="1"/>
        <item x="177"/>
        <item x="39"/>
        <item x="61"/>
        <item x="52"/>
        <item x="8"/>
        <item x="15"/>
        <item x="114"/>
        <item x="59"/>
        <item x="0"/>
        <item x="104"/>
        <item x="161"/>
        <item x="49"/>
        <item x="27"/>
        <item x="11"/>
        <item x="12"/>
        <item x="58"/>
        <item x="193"/>
        <item x="122"/>
        <item x="46"/>
        <item x="146"/>
        <item x="211"/>
        <item x="90"/>
        <item x="79"/>
        <item x="242"/>
        <item x="212"/>
        <item x="121"/>
        <item x="116"/>
        <item x="20"/>
        <item x="153"/>
        <item x="86"/>
        <item x="45"/>
        <item x="166"/>
        <item x="93"/>
        <item x="33"/>
        <item x="186"/>
        <item x="128"/>
        <item x="228"/>
        <item x="181"/>
        <item x="96"/>
        <item x="117"/>
        <item x="54"/>
        <item x="171"/>
        <item x="60"/>
        <item x="13"/>
        <item x="23"/>
        <item x="47"/>
        <item x="70"/>
        <item x="76"/>
        <item x="225"/>
        <item x="200"/>
        <item x="175"/>
        <item x="9"/>
        <item x="77"/>
        <item x="238"/>
        <item x="133"/>
        <item x="25"/>
        <item x="213"/>
        <item x="230"/>
        <item x="147"/>
        <item x="35"/>
        <item x="144"/>
        <item x="31"/>
        <item x="62"/>
        <item x="250"/>
        <item x="84"/>
        <item x="88"/>
        <item x="10"/>
        <item x="111"/>
        <item x="17"/>
        <item x="57"/>
        <item x="136"/>
        <item x="53"/>
        <item x="169"/>
        <item x="188"/>
        <item x="167"/>
        <item x="165"/>
        <item x="164"/>
        <item x="142"/>
        <item x="137"/>
        <item x="216"/>
        <item x="129"/>
        <item x="124"/>
        <item x="206"/>
        <item x="125"/>
        <item x="149"/>
        <item x="246"/>
        <item x="201"/>
        <item x="185"/>
        <item x="199"/>
        <item x="233"/>
        <item x="127"/>
        <item x="160"/>
        <item x="224"/>
        <item x="115"/>
        <item x="234"/>
        <item x="208"/>
        <item x="237"/>
        <item x="7"/>
        <item x="110"/>
        <item x="223"/>
        <item x="66"/>
        <item x="68"/>
        <item x="205"/>
        <item x="65"/>
        <item x="207"/>
        <item x="198"/>
        <item x="78"/>
        <item x="109"/>
        <item x="67"/>
        <item x="81"/>
        <item x="178"/>
        <item x="120"/>
        <item x="158"/>
        <item x="29"/>
        <item x="71"/>
        <item x="42"/>
        <item x="247"/>
        <item x="152"/>
        <item x="74"/>
        <item x="183"/>
        <item x="157"/>
        <item x="134"/>
        <item x="222"/>
        <item x="87"/>
        <item x="196"/>
        <item x="173"/>
        <item x="168"/>
        <item x="73"/>
        <item x="184"/>
        <item x="98"/>
        <item x="155"/>
        <item x="221"/>
        <item x="189"/>
        <item x="204"/>
        <item x="190"/>
        <item x="99"/>
        <item x="180"/>
        <item x="14"/>
        <item x="191"/>
        <item x="63"/>
        <item x="210"/>
        <item x="75"/>
        <item x="123"/>
        <item t="default"/>
      </items>
    </pivotField>
    <pivotField showAll="0">
      <items count="15">
        <item x="9"/>
        <item x="6"/>
        <item x="4"/>
        <item x="7"/>
        <item x="5"/>
        <item x="3"/>
        <item x="0"/>
        <item x="12"/>
        <item x="2"/>
        <item x="10"/>
        <item x="1"/>
        <item x="8"/>
        <item x="11"/>
        <item x="13"/>
        <item t="default"/>
      </items>
    </pivotField>
    <pivotField showAll="0"/>
    <pivotField showAll="0"/>
    <pivotField showAll="0"/>
    <pivotField showAll="0"/>
    <pivotField showAll="0"/>
    <pivotField showAll="0">
      <items count="8">
        <item x="2"/>
        <item x="3"/>
        <item x="1"/>
        <item x="4"/>
        <item x="5"/>
        <item x="0"/>
        <item x="6"/>
        <item t="default"/>
      </items>
    </pivotField>
    <pivotField showAll="0"/>
    <pivotField showAll="0">
      <items count="8">
        <item x="4"/>
        <item x="2"/>
        <item x="1"/>
        <item x="5"/>
        <item x="0"/>
        <item x="3"/>
        <item x="6"/>
        <item t="default"/>
      </items>
    </pivotField>
    <pivotField showAll="0"/>
    <pivotField showAll="0"/>
  </pivotFields>
  <rowFields count="1">
    <field x="4"/>
  </rowFields>
  <rowItems count="25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t="grand">
      <x/>
    </i>
  </rowItems>
  <colItems count="1">
    <i/>
  </colItems>
  <dataFields count="1">
    <dataField name="Cuenta de Redes Sociales"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137988F2-D731-0244-BFA9-ECE92CC23D6A}" name="TablaDinámica9"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Z2:AA5" firstHeaderRow="1" firstDataRow="1" firstDataCol="1"/>
  <pivotFields count="16">
    <pivotField showAll="0">
      <items count="294">
        <item x="78"/>
        <item x="26"/>
        <item x="15"/>
        <item x="197"/>
        <item x="135"/>
        <item x="83"/>
        <item x="59"/>
        <item x="31"/>
        <item x="29"/>
        <item x="0"/>
        <item x="147"/>
        <item x="211"/>
        <item x="260"/>
        <item x="286"/>
        <item x="209"/>
        <item x="233"/>
        <item x="5"/>
        <item x="28"/>
        <item x="235"/>
        <item x="111"/>
        <item x="34"/>
        <item x="251"/>
        <item x="140"/>
        <item x="177"/>
        <item x="49"/>
        <item x="8"/>
        <item x="117"/>
        <item x="4"/>
        <item x="12"/>
        <item x="58"/>
        <item x="155"/>
        <item x="227"/>
        <item x="289"/>
        <item x="269"/>
        <item x="32"/>
        <item x="94"/>
        <item x="81"/>
        <item x="215"/>
        <item x="42"/>
        <item x="288"/>
        <item x="258"/>
        <item x="17"/>
        <item x="97"/>
        <item x="132"/>
        <item x="238"/>
        <item x="105"/>
        <item x="84"/>
        <item x="33"/>
        <item x="112"/>
        <item x="166"/>
        <item x="257"/>
        <item x="178"/>
        <item x="193"/>
        <item x="268"/>
        <item x="150"/>
        <item x="65"/>
        <item x="185"/>
        <item x="181"/>
        <item x="46"/>
        <item x="116"/>
        <item x="27"/>
        <item x="63"/>
        <item x="40"/>
        <item x="158"/>
        <item x="44"/>
        <item x="285"/>
        <item x="106"/>
        <item x="87"/>
        <item x="107"/>
        <item x="179"/>
        <item x="120"/>
        <item x="242"/>
        <item x="199"/>
        <item x="149"/>
        <item x="39"/>
        <item x="95"/>
        <item x="74"/>
        <item x="165"/>
        <item x="167"/>
        <item x="192"/>
        <item x="214"/>
        <item x="261"/>
        <item x="82"/>
        <item x="123"/>
        <item x="108"/>
        <item x="282"/>
        <item x="243"/>
        <item x="9"/>
        <item x="52"/>
        <item x="203"/>
        <item x="194"/>
        <item x="130"/>
        <item x="206"/>
        <item x="202"/>
        <item x="102"/>
        <item x="129"/>
        <item x="131"/>
        <item x="280"/>
        <item x="125"/>
        <item x="139"/>
        <item x="20"/>
        <item x="168"/>
        <item x="80"/>
        <item x="90"/>
        <item x="256"/>
        <item x="222"/>
        <item x="43"/>
        <item x="45"/>
        <item x="124"/>
        <item x="184"/>
        <item x="70"/>
        <item x="205"/>
        <item x="98"/>
        <item x="37"/>
        <item x="16"/>
        <item x="204"/>
        <item x="172"/>
        <item x="113"/>
        <item x="138"/>
        <item x="267"/>
        <item x="247"/>
        <item x="252"/>
        <item x="50"/>
        <item x="174"/>
        <item x="128"/>
        <item x="176"/>
        <item x="230"/>
        <item x="162"/>
        <item x="61"/>
        <item x="216"/>
        <item x="281"/>
        <item x="264"/>
        <item x="265"/>
        <item x="224"/>
        <item x="96"/>
        <item x="159"/>
        <item x="190"/>
        <item x="219"/>
        <item x="208"/>
        <item x="245"/>
        <item x="217"/>
        <item x="195"/>
        <item x="2"/>
        <item x="67"/>
        <item x="241"/>
        <item x="221"/>
        <item x="69"/>
        <item x="263"/>
        <item x="118"/>
        <item x="186"/>
        <item x="136"/>
        <item x="22"/>
        <item x="250"/>
        <item x="53"/>
        <item x="14"/>
        <item x="6"/>
        <item x="175"/>
        <item x="183"/>
        <item x="101"/>
        <item x="76"/>
        <item x="275"/>
        <item x="88"/>
        <item x="110"/>
        <item x="146"/>
        <item x="137"/>
        <item x="180"/>
        <item x="234"/>
        <item x="126"/>
        <item x="75"/>
        <item x="54"/>
        <item x="134"/>
        <item x="148"/>
        <item x="122"/>
        <item x="151"/>
        <item x="196"/>
        <item x="213"/>
        <item x="248"/>
        <item x="188"/>
        <item x="99"/>
        <item x="271"/>
        <item x="187"/>
        <item x="189"/>
        <item x="66"/>
        <item x="114"/>
        <item x="163"/>
        <item x="237"/>
        <item x="89"/>
        <item x="92"/>
        <item x="21"/>
        <item x="100"/>
        <item x="60"/>
        <item x="13"/>
        <item x="284"/>
        <item x="85"/>
        <item x="36"/>
        <item x="103"/>
        <item x="38"/>
        <item x="164"/>
        <item x="270"/>
        <item x="276"/>
        <item x="200"/>
        <item x="236"/>
        <item x="240"/>
        <item x="223"/>
        <item x="198"/>
        <item x="91"/>
        <item x="229"/>
        <item x="30"/>
        <item x="290"/>
        <item x="210"/>
        <item x="220"/>
        <item x="23"/>
        <item x="19"/>
        <item x="47"/>
        <item x="41"/>
        <item x="71"/>
        <item x="77"/>
        <item x="93"/>
        <item x="212"/>
        <item x="259"/>
        <item x="262"/>
        <item x="3"/>
        <item x="228"/>
        <item x="72"/>
        <item x="279"/>
        <item x="133"/>
        <item x="273"/>
        <item x="231"/>
        <item x="11"/>
        <item x="79"/>
        <item x="1"/>
        <item x="153"/>
        <item x="145"/>
        <item x="277"/>
        <item x="141"/>
        <item x="127"/>
        <item x="154"/>
        <item x="143"/>
        <item x="274"/>
        <item x="272"/>
        <item x="68"/>
        <item x="291"/>
        <item x="25"/>
        <item x="287"/>
        <item x="244"/>
        <item x="266"/>
        <item x="201"/>
        <item x="218"/>
        <item x="160"/>
        <item x="152"/>
        <item x="64"/>
        <item x="121"/>
        <item x="191"/>
        <item x="35"/>
        <item x="73"/>
        <item x="173"/>
        <item x="156"/>
        <item x="157"/>
        <item x="142"/>
        <item x="144"/>
        <item x="255"/>
        <item x="170"/>
        <item x="24"/>
        <item x="62"/>
        <item x="292"/>
        <item x="56"/>
        <item x="226"/>
        <item x="86"/>
        <item x="171"/>
        <item x="254"/>
        <item x="10"/>
        <item x="207"/>
        <item x="48"/>
        <item x="225"/>
        <item x="57"/>
        <item x="161"/>
        <item x="283"/>
        <item x="169"/>
        <item x="115"/>
        <item x="239"/>
        <item x="278"/>
        <item x="51"/>
        <item x="119"/>
        <item x="55"/>
        <item x="253"/>
        <item x="249"/>
        <item x="18"/>
        <item x="246"/>
        <item x="109"/>
        <item x="182"/>
        <item x="232"/>
        <item x="104"/>
        <item x="7"/>
        <item t="default"/>
      </items>
    </pivotField>
    <pivotField showAll="0">
      <items count="287">
        <item x="136"/>
        <item x="182"/>
        <item x="210"/>
        <item x="191"/>
        <item x="160"/>
        <item x="52"/>
        <item x="178"/>
        <item x="5"/>
        <item x="205"/>
        <item x="146"/>
        <item x="281"/>
        <item x="212"/>
        <item x="117"/>
        <item x="40"/>
        <item x="251"/>
        <item x="265"/>
        <item x="189"/>
        <item x="36"/>
        <item x="126"/>
        <item x="174"/>
        <item x="9"/>
        <item x="274"/>
        <item x="111"/>
        <item x="142"/>
        <item x="247"/>
        <item x="216"/>
        <item x="221"/>
        <item x="71"/>
        <item x="112"/>
        <item x="79"/>
        <item x="102"/>
        <item x="147"/>
        <item x="135"/>
        <item x="270"/>
        <item x="32"/>
        <item x="159"/>
        <item x="37"/>
        <item x="80"/>
        <item x="104"/>
        <item x="248"/>
        <item x="101"/>
        <item x="70"/>
        <item x="47"/>
        <item x="22"/>
        <item x="24"/>
        <item x="21"/>
        <item x="17"/>
        <item x="167"/>
        <item x="34"/>
        <item x="250"/>
        <item x="19"/>
        <item x="51"/>
        <item x="244"/>
        <item x="20"/>
        <item x="134"/>
        <item x="118"/>
        <item x="246"/>
        <item x="226"/>
        <item x="97"/>
        <item x="106"/>
        <item x="197"/>
        <item x="154"/>
        <item x="163"/>
        <item x="139"/>
        <item x="122"/>
        <item x="224"/>
        <item x="165"/>
        <item x="105"/>
        <item x="12"/>
        <item x="46"/>
        <item x="252"/>
        <item x="249"/>
        <item x="63"/>
        <item x="73"/>
        <item x="18"/>
        <item x="16"/>
        <item x="211"/>
        <item x="240"/>
        <item x="208"/>
        <item x="121"/>
        <item x="123"/>
        <item x="95"/>
        <item x="238"/>
        <item x="192"/>
        <item x="218"/>
        <item x="284"/>
        <item x="194"/>
        <item x="15"/>
        <item x="119"/>
        <item x="257"/>
        <item x="35"/>
        <item x="214"/>
        <item x="14"/>
        <item x="176"/>
        <item x="130"/>
        <item x="242"/>
        <item x="204"/>
        <item x="180"/>
        <item x="190"/>
        <item x="195"/>
        <item x="57"/>
        <item x="149"/>
        <item x="109"/>
        <item x="273"/>
        <item x="219"/>
        <item x="0"/>
        <item x="25"/>
        <item x="33"/>
        <item x="258"/>
        <item x="2"/>
        <item x="181"/>
        <item x="1"/>
        <item x="164"/>
        <item x="55"/>
        <item x="162"/>
        <item x="220"/>
        <item x="269"/>
        <item x="202"/>
        <item x="145"/>
        <item x="74"/>
        <item x="161"/>
        <item x="42"/>
        <item x="138"/>
        <item x="276"/>
        <item x="11"/>
        <item x="264"/>
        <item x="223"/>
        <item x="201"/>
        <item x="225"/>
        <item x="245"/>
        <item x="213"/>
        <item x="279"/>
        <item x="81"/>
        <item x="232"/>
        <item x="275"/>
        <item x="283"/>
        <item x="113"/>
        <item x="285"/>
        <item x="231"/>
        <item x="177"/>
        <item x="89"/>
        <item x="6"/>
        <item x="88"/>
        <item x="92"/>
        <item x="207"/>
        <item x="171"/>
        <item x="203"/>
        <item x="54"/>
        <item x="50"/>
        <item x="67"/>
        <item x="41"/>
        <item x="29"/>
        <item x="129"/>
        <item x="4"/>
        <item x="10"/>
        <item x="222"/>
        <item x="166"/>
        <item x="66"/>
        <item x="188"/>
        <item x="158"/>
        <item x="48"/>
        <item x="179"/>
        <item x="43"/>
        <item x="69"/>
        <item x="94"/>
        <item x="38"/>
        <item x="99"/>
        <item x="62"/>
        <item x="85"/>
        <item x="215"/>
        <item x="77"/>
        <item x="26"/>
        <item x="91"/>
        <item x="229"/>
        <item x="114"/>
        <item x="133"/>
        <item x="64"/>
        <item x="150"/>
        <item x="199"/>
        <item x="59"/>
        <item x="196"/>
        <item x="152"/>
        <item x="254"/>
        <item x="235"/>
        <item x="75"/>
        <item x="234"/>
        <item x="140"/>
        <item x="227"/>
        <item x="115"/>
        <item x="175"/>
        <item x="30"/>
        <item x="7"/>
        <item x="125"/>
        <item x="263"/>
        <item x="83"/>
        <item x="84"/>
        <item x="141"/>
        <item x="233"/>
        <item x="168"/>
        <item x="206"/>
        <item x="267"/>
        <item x="266"/>
        <item x="268"/>
        <item x="209"/>
        <item x="253"/>
        <item x="137"/>
        <item x="44"/>
        <item x="39"/>
        <item x="61"/>
        <item x="144"/>
        <item x="230"/>
        <item x="256"/>
        <item x="107"/>
        <item x="255"/>
        <item x="198"/>
        <item x="239"/>
        <item x="3"/>
        <item x="27"/>
        <item x="280"/>
        <item x="120"/>
        <item x="169"/>
        <item x="8"/>
        <item x="110"/>
        <item x="100"/>
        <item x="241"/>
        <item x="277"/>
        <item x="31"/>
        <item x="170"/>
        <item x="156"/>
        <item x="96"/>
        <item x="56"/>
        <item x="128"/>
        <item x="72"/>
        <item x="23"/>
        <item x="116"/>
        <item x="185"/>
        <item x="76"/>
        <item x="151"/>
        <item x="282"/>
        <item x="53"/>
        <item x="45"/>
        <item x="153"/>
        <item x="261"/>
        <item x="187"/>
        <item x="155"/>
        <item x="260"/>
        <item x="262"/>
        <item x="90"/>
        <item x="103"/>
        <item x="65"/>
        <item x="131"/>
        <item x="272"/>
        <item x="93"/>
        <item x="271"/>
        <item x="186"/>
        <item x="87"/>
        <item x="148"/>
        <item x="172"/>
        <item x="157"/>
        <item x="173"/>
        <item x="86"/>
        <item x="49"/>
        <item x="108"/>
        <item x="228"/>
        <item x="98"/>
        <item x="28"/>
        <item x="78"/>
        <item x="82"/>
        <item x="60"/>
        <item x="259"/>
        <item x="237"/>
        <item x="127"/>
        <item x="124"/>
        <item x="217"/>
        <item x="143"/>
        <item x="184"/>
        <item x="193"/>
        <item x="200"/>
        <item x="236"/>
        <item x="183"/>
        <item x="132"/>
        <item x="58"/>
        <item x="278"/>
        <item x="13"/>
        <item x="243"/>
        <item x="68"/>
        <item t="default"/>
      </items>
    </pivotField>
    <pivotField showAll="0">
      <items count="133">
        <item x="80"/>
        <item x="81"/>
        <item x="59"/>
        <item x="61"/>
        <item x="105"/>
        <item x="86"/>
        <item x="128"/>
        <item x="101"/>
        <item x="52"/>
        <item x="43"/>
        <item x="78"/>
        <item x="112"/>
        <item x="42"/>
        <item x="79"/>
        <item x="13"/>
        <item x="1"/>
        <item x="95"/>
        <item x="30"/>
        <item x="63"/>
        <item x="109"/>
        <item x="67"/>
        <item x="94"/>
        <item x="122"/>
        <item x="26"/>
        <item x="99"/>
        <item x="103"/>
        <item x="33"/>
        <item x="102"/>
        <item x="29"/>
        <item x="38"/>
        <item x="17"/>
        <item x="45"/>
        <item x="53"/>
        <item x="89"/>
        <item x="68"/>
        <item x="56"/>
        <item x="82"/>
        <item x="15"/>
        <item x="75"/>
        <item x="123"/>
        <item x="88"/>
        <item x="44"/>
        <item x="98"/>
        <item x="19"/>
        <item x="108"/>
        <item x="55"/>
        <item x="106"/>
        <item x="57"/>
        <item x="130"/>
        <item x="54"/>
        <item x="36"/>
        <item x="5"/>
        <item x="124"/>
        <item x="21"/>
        <item x="4"/>
        <item x="48"/>
        <item x="0"/>
        <item x="62"/>
        <item x="127"/>
        <item x="39"/>
        <item x="90"/>
        <item x="76"/>
        <item x="91"/>
        <item x="22"/>
        <item x="58"/>
        <item x="14"/>
        <item x="50"/>
        <item x="31"/>
        <item x="66"/>
        <item x="51"/>
        <item x="37"/>
        <item x="70"/>
        <item x="77"/>
        <item x="131"/>
        <item x="28"/>
        <item x="9"/>
        <item x="125"/>
        <item x="20"/>
        <item x="107"/>
        <item x="27"/>
        <item x="73"/>
        <item x="115"/>
        <item x="72"/>
        <item x="116"/>
        <item x="92"/>
        <item x="69"/>
        <item x="7"/>
        <item x="6"/>
        <item x="111"/>
        <item x="8"/>
        <item x="34"/>
        <item x="2"/>
        <item x="74"/>
        <item x="93"/>
        <item x="40"/>
        <item x="65"/>
        <item x="97"/>
        <item x="24"/>
        <item x="18"/>
        <item x="119"/>
        <item x="12"/>
        <item x="16"/>
        <item x="120"/>
        <item x="25"/>
        <item x="96"/>
        <item x="10"/>
        <item x="71"/>
        <item x="35"/>
        <item x="64"/>
        <item x="49"/>
        <item x="60"/>
        <item x="113"/>
        <item x="104"/>
        <item x="87"/>
        <item x="129"/>
        <item x="85"/>
        <item x="110"/>
        <item x="121"/>
        <item x="11"/>
        <item x="23"/>
        <item x="83"/>
        <item x="3"/>
        <item x="100"/>
        <item x="47"/>
        <item x="126"/>
        <item x="114"/>
        <item x="32"/>
        <item x="46"/>
        <item x="41"/>
        <item x="118"/>
        <item x="117"/>
        <item x="84"/>
        <item t="default"/>
      </items>
    </pivotField>
    <pivotField showAll="0">
      <items count="7">
        <item x="0"/>
        <item x="1"/>
        <item x="4"/>
        <item x="5"/>
        <item x="3"/>
        <item x="2"/>
        <item t="default"/>
      </items>
    </pivotField>
    <pivotField showAll="0"/>
    <pivotField showAll="0">
      <items count="15">
        <item x="9"/>
        <item x="6"/>
        <item x="4"/>
        <item x="7"/>
        <item x="5"/>
        <item x="3"/>
        <item x="0"/>
        <item x="12"/>
        <item x="2"/>
        <item x="10"/>
        <item x="1"/>
        <item x="8"/>
        <item x="11"/>
        <item x="13"/>
        <item t="default"/>
      </items>
    </pivotField>
    <pivotField showAll="0">
      <items count="3">
        <item x="1"/>
        <item x="0"/>
        <item t="default"/>
      </items>
    </pivotField>
    <pivotField showAll="0">
      <items count="10">
        <item x="6"/>
        <item x="3"/>
        <item x="2"/>
        <item x="7"/>
        <item x="4"/>
        <item x="8"/>
        <item x="0"/>
        <item x="1"/>
        <item x="5"/>
        <item t="default"/>
      </items>
    </pivotField>
    <pivotField showAll="0">
      <items count="4">
        <item x="1"/>
        <item x="2"/>
        <item x="0"/>
        <item t="default"/>
      </items>
    </pivotField>
    <pivotField axis="axisRow" dataField="1" showAll="0">
      <items count="3">
        <item x="0"/>
        <item x="1"/>
        <item t="default"/>
      </items>
    </pivotField>
    <pivotField showAll="0"/>
    <pivotField showAll="0">
      <items count="8">
        <item x="2"/>
        <item x="3"/>
        <item x="1"/>
        <item x="4"/>
        <item x="5"/>
        <item x="0"/>
        <item x="6"/>
        <item t="default"/>
      </items>
    </pivotField>
    <pivotField showAll="0"/>
    <pivotField showAll="0">
      <items count="8">
        <item x="4"/>
        <item x="2"/>
        <item x="1"/>
        <item x="5"/>
        <item x="0"/>
        <item x="3"/>
        <item x="6"/>
        <item t="default"/>
      </items>
    </pivotField>
    <pivotField showAll="0"/>
    <pivotField showAll="0"/>
  </pivotFields>
  <rowFields count="1">
    <field x="9"/>
  </rowFields>
  <rowItems count="3">
    <i>
      <x/>
    </i>
    <i>
      <x v="1"/>
    </i>
    <i t="grand">
      <x/>
    </i>
  </rowItems>
  <colItems count="1">
    <i/>
  </colItems>
  <dataFields count="1">
    <dataField name="Cuenta de Sede"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97F80737-AB00-6D4D-A415-2ACE76F31D8B}" name="TablaDinámica1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O2:AP34" firstHeaderRow="1" firstDataRow="1" firstDataCol="1"/>
  <pivotFields count="16">
    <pivotField showAll="0">
      <items count="294">
        <item x="78"/>
        <item x="26"/>
        <item x="15"/>
        <item x="197"/>
        <item x="135"/>
        <item x="83"/>
        <item x="59"/>
        <item x="31"/>
        <item x="29"/>
        <item x="0"/>
        <item x="147"/>
        <item x="211"/>
        <item x="260"/>
        <item x="286"/>
        <item x="209"/>
        <item x="233"/>
        <item x="5"/>
        <item x="28"/>
        <item x="235"/>
        <item x="111"/>
        <item x="34"/>
        <item x="251"/>
        <item x="140"/>
        <item x="177"/>
        <item x="49"/>
        <item x="8"/>
        <item x="117"/>
        <item x="4"/>
        <item x="12"/>
        <item x="58"/>
        <item x="155"/>
        <item x="227"/>
        <item x="289"/>
        <item x="269"/>
        <item x="32"/>
        <item x="94"/>
        <item x="81"/>
        <item x="215"/>
        <item x="42"/>
        <item x="288"/>
        <item x="258"/>
        <item x="17"/>
        <item x="97"/>
        <item x="132"/>
        <item x="238"/>
        <item x="105"/>
        <item x="84"/>
        <item x="33"/>
        <item x="112"/>
        <item x="166"/>
        <item x="257"/>
        <item x="178"/>
        <item x="193"/>
        <item x="268"/>
        <item x="150"/>
        <item x="65"/>
        <item x="185"/>
        <item x="181"/>
        <item x="46"/>
        <item x="116"/>
        <item x="27"/>
        <item x="63"/>
        <item x="40"/>
        <item x="158"/>
        <item x="44"/>
        <item x="285"/>
        <item x="106"/>
        <item x="87"/>
        <item x="107"/>
        <item x="179"/>
        <item x="120"/>
        <item x="242"/>
        <item x="199"/>
        <item x="149"/>
        <item x="39"/>
        <item x="95"/>
        <item x="74"/>
        <item x="165"/>
        <item x="167"/>
        <item x="192"/>
        <item x="214"/>
        <item x="261"/>
        <item x="82"/>
        <item x="123"/>
        <item x="108"/>
        <item x="282"/>
        <item x="243"/>
        <item x="9"/>
        <item x="52"/>
        <item x="203"/>
        <item x="194"/>
        <item x="130"/>
        <item x="206"/>
        <item x="202"/>
        <item x="102"/>
        <item x="129"/>
        <item x="131"/>
        <item x="280"/>
        <item x="125"/>
        <item x="139"/>
        <item x="20"/>
        <item x="168"/>
        <item x="80"/>
        <item x="90"/>
        <item x="256"/>
        <item x="222"/>
        <item x="43"/>
        <item x="45"/>
        <item x="124"/>
        <item x="184"/>
        <item x="70"/>
        <item x="205"/>
        <item x="98"/>
        <item x="37"/>
        <item x="16"/>
        <item x="204"/>
        <item x="172"/>
        <item x="113"/>
        <item x="138"/>
        <item x="267"/>
        <item x="247"/>
        <item x="252"/>
        <item x="50"/>
        <item x="174"/>
        <item x="128"/>
        <item x="176"/>
        <item x="230"/>
        <item x="162"/>
        <item x="61"/>
        <item x="216"/>
        <item x="281"/>
        <item x="264"/>
        <item x="265"/>
        <item x="224"/>
        <item x="96"/>
        <item x="159"/>
        <item x="190"/>
        <item x="219"/>
        <item x="208"/>
        <item x="245"/>
        <item x="217"/>
        <item x="195"/>
        <item x="2"/>
        <item x="67"/>
        <item x="241"/>
        <item x="221"/>
        <item x="69"/>
        <item x="263"/>
        <item x="118"/>
        <item x="186"/>
        <item x="136"/>
        <item x="22"/>
        <item x="250"/>
        <item x="53"/>
        <item x="14"/>
        <item x="6"/>
        <item x="175"/>
        <item x="183"/>
        <item x="101"/>
        <item x="76"/>
        <item x="275"/>
        <item x="88"/>
        <item x="110"/>
        <item x="146"/>
        <item x="137"/>
        <item x="180"/>
        <item x="234"/>
        <item x="126"/>
        <item x="75"/>
        <item x="54"/>
        <item x="134"/>
        <item x="148"/>
        <item x="122"/>
        <item x="151"/>
        <item x="196"/>
        <item x="213"/>
        <item x="248"/>
        <item x="188"/>
        <item x="99"/>
        <item x="271"/>
        <item x="187"/>
        <item x="189"/>
        <item x="66"/>
        <item x="114"/>
        <item x="163"/>
        <item x="237"/>
        <item x="89"/>
        <item x="92"/>
        <item x="21"/>
        <item x="100"/>
        <item x="60"/>
        <item x="13"/>
        <item x="284"/>
        <item x="85"/>
        <item x="36"/>
        <item x="103"/>
        <item x="38"/>
        <item x="164"/>
        <item x="270"/>
        <item x="276"/>
        <item x="200"/>
        <item x="236"/>
        <item x="240"/>
        <item x="223"/>
        <item x="198"/>
        <item x="91"/>
        <item x="229"/>
        <item x="30"/>
        <item x="290"/>
        <item x="210"/>
        <item x="220"/>
        <item x="23"/>
        <item x="19"/>
        <item x="47"/>
        <item x="41"/>
        <item x="71"/>
        <item x="77"/>
        <item x="93"/>
        <item x="212"/>
        <item x="259"/>
        <item x="262"/>
        <item x="3"/>
        <item x="228"/>
        <item x="72"/>
        <item x="279"/>
        <item x="133"/>
        <item x="273"/>
        <item x="231"/>
        <item x="11"/>
        <item x="79"/>
        <item x="1"/>
        <item x="153"/>
        <item x="145"/>
        <item x="277"/>
        <item x="141"/>
        <item x="127"/>
        <item x="154"/>
        <item x="143"/>
        <item x="274"/>
        <item x="272"/>
        <item x="68"/>
        <item x="291"/>
        <item x="25"/>
        <item x="287"/>
        <item x="244"/>
        <item x="266"/>
        <item x="201"/>
        <item x="218"/>
        <item x="160"/>
        <item x="152"/>
        <item x="64"/>
        <item x="121"/>
        <item x="191"/>
        <item x="35"/>
        <item x="73"/>
        <item x="173"/>
        <item x="156"/>
        <item x="157"/>
        <item x="142"/>
        <item x="144"/>
        <item x="255"/>
        <item x="170"/>
        <item x="24"/>
        <item x="62"/>
        <item x="292"/>
        <item x="56"/>
        <item x="226"/>
        <item x="86"/>
        <item x="171"/>
        <item x="254"/>
        <item x="10"/>
        <item x="207"/>
        <item x="48"/>
        <item x="225"/>
        <item x="57"/>
        <item x="161"/>
        <item x="283"/>
        <item x="169"/>
        <item x="115"/>
        <item x="239"/>
        <item x="278"/>
        <item x="51"/>
        <item x="119"/>
        <item x="55"/>
        <item x="253"/>
        <item x="249"/>
        <item x="18"/>
        <item x="246"/>
        <item x="109"/>
        <item x="182"/>
        <item x="232"/>
        <item x="104"/>
        <item x="7"/>
        <item t="default"/>
      </items>
    </pivotField>
    <pivotField showAll="0">
      <items count="287">
        <item x="136"/>
        <item x="182"/>
        <item x="210"/>
        <item x="191"/>
        <item x="160"/>
        <item x="52"/>
        <item x="178"/>
        <item x="5"/>
        <item x="205"/>
        <item x="146"/>
        <item x="281"/>
        <item x="212"/>
        <item x="117"/>
        <item x="40"/>
        <item x="251"/>
        <item x="265"/>
        <item x="189"/>
        <item x="36"/>
        <item x="126"/>
        <item x="174"/>
        <item x="9"/>
        <item x="274"/>
        <item x="111"/>
        <item x="142"/>
        <item x="247"/>
        <item x="216"/>
        <item x="221"/>
        <item x="71"/>
        <item x="112"/>
        <item x="79"/>
        <item x="102"/>
        <item x="147"/>
        <item x="135"/>
        <item x="270"/>
        <item x="32"/>
        <item x="159"/>
        <item x="37"/>
        <item x="80"/>
        <item x="104"/>
        <item x="248"/>
        <item x="101"/>
        <item x="70"/>
        <item x="47"/>
        <item x="22"/>
        <item x="24"/>
        <item x="21"/>
        <item x="17"/>
        <item x="167"/>
        <item x="34"/>
        <item x="250"/>
        <item x="19"/>
        <item x="51"/>
        <item x="244"/>
        <item x="20"/>
        <item x="134"/>
        <item x="118"/>
        <item x="246"/>
        <item x="226"/>
        <item x="97"/>
        <item x="106"/>
        <item x="197"/>
        <item x="154"/>
        <item x="163"/>
        <item x="139"/>
        <item x="122"/>
        <item x="224"/>
        <item x="165"/>
        <item x="105"/>
        <item x="12"/>
        <item x="46"/>
        <item x="252"/>
        <item x="249"/>
        <item x="63"/>
        <item x="73"/>
        <item x="18"/>
        <item x="16"/>
        <item x="211"/>
        <item x="240"/>
        <item x="208"/>
        <item x="121"/>
        <item x="123"/>
        <item x="95"/>
        <item x="238"/>
        <item x="192"/>
        <item x="218"/>
        <item x="284"/>
        <item x="194"/>
        <item x="15"/>
        <item x="119"/>
        <item x="257"/>
        <item x="35"/>
        <item x="214"/>
        <item x="14"/>
        <item x="176"/>
        <item x="130"/>
        <item x="242"/>
        <item x="204"/>
        <item x="180"/>
        <item x="190"/>
        <item x="195"/>
        <item x="57"/>
        <item x="149"/>
        <item x="109"/>
        <item x="273"/>
        <item x="219"/>
        <item x="0"/>
        <item x="25"/>
        <item x="33"/>
        <item x="258"/>
        <item x="2"/>
        <item x="181"/>
        <item x="1"/>
        <item x="164"/>
        <item x="55"/>
        <item x="162"/>
        <item x="220"/>
        <item x="269"/>
        <item x="202"/>
        <item x="145"/>
        <item x="74"/>
        <item x="161"/>
        <item x="42"/>
        <item x="138"/>
        <item x="276"/>
        <item x="11"/>
        <item x="264"/>
        <item x="223"/>
        <item x="201"/>
        <item x="225"/>
        <item x="245"/>
        <item x="213"/>
        <item x="279"/>
        <item x="81"/>
        <item x="232"/>
        <item x="275"/>
        <item x="283"/>
        <item x="113"/>
        <item x="285"/>
        <item x="231"/>
        <item x="177"/>
        <item x="89"/>
        <item x="6"/>
        <item x="88"/>
        <item x="92"/>
        <item x="207"/>
        <item x="171"/>
        <item x="203"/>
        <item x="54"/>
        <item x="50"/>
        <item x="67"/>
        <item x="41"/>
        <item x="29"/>
        <item x="129"/>
        <item x="4"/>
        <item x="10"/>
        <item x="222"/>
        <item x="166"/>
        <item x="66"/>
        <item x="188"/>
        <item x="158"/>
        <item x="48"/>
        <item x="179"/>
        <item x="43"/>
        <item x="69"/>
        <item x="94"/>
        <item x="38"/>
        <item x="99"/>
        <item x="62"/>
        <item x="85"/>
        <item x="215"/>
        <item x="77"/>
        <item x="26"/>
        <item x="91"/>
        <item x="229"/>
        <item x="114"/>
        <item x="133"/>
        <item x="64"/>
        <item x="150"/>
        <item x="199"/>
        <item x="59"/>
        <item x="196"/>
        <item x="152"/>
        <item x="254"/>
        <item x="235"/>
        <item x="75"/>
        <item x="234"/>
        <item x="140"/>
        <item x="227"/>
        <item x="115"/>
        <item x="175"/>
        <item x="30"/>
        <item x="7"/>
        <item x="125"/>
        <item x="263"/>
        <item x="83"/>
        <item x="84"/>
        <item x="141"/>
        <item x="233"/>
        <item x="168"/>
        <item x="206"/>
        <item x="267"/>
        <item x="266"/>
        <item x="268"/>
        <item x="209"/>
        <item x="253"/>
        <item x="137"/>
        <item x="44"/>
        <item x="39"/>
        <item x="61"/>
        <item x="144"/>
        <item x="230"/>
        <item x="256"/>
        <item x="107"/>
        <item x="255"/>
        <item x="198"/>
        <item x="239"/>
        <item x="3"/>
        <item x="27"/>
        <item x="280"/>
        <item x="120"/>
        <item x="169"/>
        <item x="8"/>
        <item x="110"/>
        <item x="100"/>
        <item x="241"/>
        <item x="277"/>
        <item x="31"/>
        <item x="170"/>
        <item x="156"/>
        <item x="96"/>
        <item x="56"/>
        <item x="128"/>
        <item x="72"/>
        <item x="23"/>
        <item x="116"/>
        <item x="185"/>
        <item x="76"/>
        <item x="151"/>
        <item x="282"/>
        <item x="53"/>
        <item x="45"/>
        <item x="153"/>
        <item x="261"/>
        <item x="187"/>
        <item x="155"/>
        <item x="260"/>
        <item x="262"/>
        <item x="90"/>
        <item x="103"/>
        <item x="65"/>
        <item x="131"/>
        <item x="272"/>
        <item x="93"/>
        <item x="271"/>
        <item x="186"/>
        <item x="87"/>
        <item x="148"/>
        <item x="172"/>
        <item x="157"/>
        <item x="173"/>
        <item x="86"/>
        <item x="49"/>
        <item x="108"/>
        <item x="228"/>
        <item x="98"/>
        <item x="28"/>
        <item x="78"/>
        <item x="82"/>
        <item x="60"/>
        <item x="259"/>
        <item x="237"/>
        <item x="127"/>
        <item x="124"/>
        <item x="217"/>
        <item x="143"/>
        <item x="184"/>
        <item x="193"/>
        <item x="200"/>
        <item x="236"/>
        <item x="183"/>
        <item x="132"/>
        <item x="58"/>
        <item x="278"/>
        <item x="13"/>
        <item x="243"/>
        <item x="68"/>
        <item t="default"/>
      </items>
    </pivotField>
    <pivotField showAll="0">
      <items count="133">
        <item x="80"/>
        <item x="81"/>
        <item x="59"/>
        <item x="61"/>
        <item x="105"/>
        <item x="86"/>
        <item x="128"/>
        <item x="101"/>
        <item x="52"/>
        <item x="43"/>
        <item x="78"/>
        <item x="112"/>
        <item x="42"/>
        <item x="79"/>
        <item x="13"/>
        <item x="1"/>
        <item x="95"/>
        <item x="30"/>
        <item x="63"/>
        <item x="109"/>
        <item x="67"/>
        <item x="94"/>
        <item x="122"/>
        <item x="26"/>
        <item x="99"/>
        <item x="103"/>
        <item x="33"/>
        <item x="102"/>
        <item x="29"/>
        <item x="38"/>
        <item x="17"/>
        <item x="45"/>
        <item x="53"/>
        <item x="89"/>
        <item x="68"/>
        <item x="56"/>
        <item x="82"/>
        <item x="15"/>
        <item x="75"/>
        <item x="123"/>
        <item x="88"/>
        <item x="44"/>
        <item x="98"/>
        <item x="19"/>
        <item x="108"/>
        <item x="55"/>
        <item x="106"/>
        <item x="57"/>
        <item x="130"/>
        <item x="54"/>
        <item x="36"/>
        <item x="5"/>
        <item x="124"/>
        <item x="21"/>
        <item x="4"/>
        <item x="48"/>
        <item x="0"/>
        <item x="62"/>
        <item x="127"/>
        <item x="39"/>
        <item x="90"/>
        <item x="76"/>
        <item x="91"/>
        <item x="22"/>
        <item x="58"/>
        <item x="14"/>
        <item x="50"/>
        <item x="31"/>
        <item x="66"/>
        <item x="51"/>
        <item x="37"/>
        <item x="70"/>
        <item x="77"/>
        <item x="131"/>
        <item x="28"/>
        <item x="9"/>
        <item x="125"/>
        <item x="20"/>
        <item x="107"/>
        <item x="27"/>
        <item x="73"/>
        <item x="115"/>
        <item x="72"/>
        <item x="116"/>
        <item x="92"/>
        <item x="69"/>
        <item x="7"/>
        <item x="6"/>
        <item x="111"/>
        <item x="8"/>
        <item x="34"/>
        <item x="2"/>
        <item x="74"/>
        <item x="93"/>
        <item x="40"/>
        <item x="65"/>
        <item x="97"/>
        <item x="24"/>
        <item x="18"/>
        <item x="119"/>
        <item x="12"/>
        <item x="16"/>
        <item x="120"/>
        <item x="25"/>
        <item x="96"/>
        <item x="10"/>
        <item x="71"/>
        <item x="35"/>
        <item x="64"/>
        <item x="49"/>
        <item x="60"/>
        <item x="113"/>
        <item x="104"/>
        <item x="87"/>
        <item x="129"/>
        <item x="85"/>
        <item x="110"/>
        <item x="121"/>
        <item x="11"/>
        <item x="23"/>
        <item x="83"/>
        <item x="3"/>
        <item x="100"/>
        <item x="47"/>
        <item x="126"/>
        <item x="114"/>
        <item x="32"/>
        <item x="46"/>
        <item x="41"/>
        <item x="118"/>
        <item x="117"/>
        <item x="84"/>
        <item t="default"/>
      </items>
    </pivotField>
    <pivotField showAll="0">
      <items count="7">
        <item x="0"/>
        <item x="1"/>
        <item x="4"/>
        <item x="5"/>
        <item x="3"/>
        <item x="2"/>
        <item t="default"/>
      </items>
    </pivotField>
    <pivotField showAll="0"/>
    <pivotField showAll="0">
      <items count="15">
        <item x="9"/>
        <item x="6"/>
        <item x="4"/>
        <item x="7"/>
        <item x="5"/>
        <item x="3"/>
        <item x="0"/>
        <item x="12"/>
        <item x="2"/>
        <item x="10"/>
        <item x="1"/>
        <item x="8"/>
        <item x="11"/>
        <item x="13"/>
        <item t="default"/>
      </items>
    </pivotField>
    <pivotField showAll="0">
      <items count="3">
        <item x="1"/>
        <item x="0"/>
        <item t="default"/>
      </items>
    </pivotField>
    <pivotField showAll="0">
      <items count="10">
        <item x="6"/>
        <item x="3"/>
        <item x="2"/>
        <item x="7"/>
        <item x="4"/>
        <item x="8"/>
        <item x="0"/>
        <item x="1"/>
        <item x="5"/>
        <item t="default"/>
      </items>
    </pivotField>
    <pivotField showAll="0">
      <items count="4">
        <item x="1"/>
        <item x="2"/>
        <item x="0"/>
        <item t="default"/>
      </items>
    </pivotField>
    <pivotField showAll="0">
      <items count="3">
        <item x="0"/>
        <item x="1"/>
        <item t="default"/>
      </items>
    </pivotField>
    <pivotField showAll="0">
      <items count="9">
        <item x="3"/>
        <item x="7"/>
        <item x="2"/>
        <item x="5"/>
        <item x="6"/>
        <item x="1"/>
        <item x="4"/>
        <item x="0"/>
        <item t="default"/>
      </items>
    </pivotField>
    <pivotField showAll="0">
      <items count="8">
        <item x="2"/>
        <item x="3"/>
        <item x="1"/>
        <item x="4"/>
        <item x="5"/>
        <item x="0"/>
        <item x="6"/>
        <item t="default"/>
      </items>
    </pivotField>
    <pivotField showAll="0">
      <items count="3">
        <item x="0"/>
        <item x="1"/>
        <item t="default"/>
      </items>
    </pivotField>
    <pivotField showAll="0">
      <items count="8">
        <item x="4"/>
        <item x="2"/>
        <item x="1"/>
        <item x="5"/>
        <item x="0"/>
        <item x="3"/>
        <item x="6"/>
        <item t="default"/>
      </items>
    </pivotField>
    <pivotField axis="axisRow" dataField="1" showAll="0">
      <items count="32">
        <item x="10"/>
        <item x="15"/>
        <item x="4"/>
        <item x="5"/>
        <item x="20"/>
        <item x="8"/>
        <item x="28"/>
        <item x="0"/>
        <item x="7"/>
        <item x="14"/>
        <item x="25"/>
        <item x="19"/>
        <item x="29"/>
        <item x="24"/>
        <item x="13"/>
        <item x="17"/>
        <item x="21"/>
        <item x="12"/>
        <item x="16"/>
        <item x="23"/>
        <item x="26"/>
        <item x="30"/>
        <item x="6"/>
        <item x="3"/>
        <item x="2"/>
        <item x="11"/>
        <item x="18"/>
        <item x="1"/>
        <item x="22"/>
        <item x="9"/>
        <item x="27"/>
        <item t="default"/>
      </items>
    </pivotField>
    <pivotField showAll="0"/>
  </pivotFields>
  <rowFields count="1">
    <field x="14"/>
  </rowFields>
  <rowItems count="3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t="grand">
      <x/>
    </i>
  </rowItems>
  <colItems count="1">
    <i/>
  </colItems>
  <dataFields count="1">
    <dataField name="Cuenta de Poblaciones" fld="1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C341A649-F65A-A54F-96CA-FE496338124E}" name="TablaDinámica13"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L2:AM10" firstHeaderRow="1" firstDataRow="1" firstDataCol="1"/>
  <pivotFields count="16">
    <pivotField showAll="0">
      <items count="294">
        <item x="78"/>
        <item x="26"/>
        <item x="15"/>
        <item x="197"/>
        <item x="135"/>
        <item x="83"/>
        <item x="59"/>
        <item x="31"/>
        <item x="29"/>
        <item x="0"/>
        <item x="147"/>
        <item x="211"/>
        <item x="260"/>
        <item x="286"/>
        <item x="209"/>
        <item x="233"/>
        <item x="5"/>
        <item x="28"/>
        <item x="235"/>
        <item x="111"/>
        <item x="34"/>
        <item x="251"/>
        <item x="140"/>
        <item x="177"/>
        <item x="49"/>
        <item x="8"/>
        <item x="117"/>
        <item x="4"/>
        <item x="12"/>
        <item x="58"/>
        <item x="155"/>
        <item x="227"/>
        <item x="289"/>
        <item x="269"/>
        <item x="32"/>
        <item x="94"/>
        <item x="81"/>
        <item x="215"/>
        <item x="42"/>
        <item x="288"/>
        <item x="258"/>
        <item x="17"/>
        <item x="97"/>
        <item x="132"/>
        <item x="238"/>
        <item x="105"/>
        <item x="84"/>
        <item x="33"/>
        <item x="112"/>
        <item x="166"/>
        <item x="257"/>
        <item x="178"/>
        <item x="193"/>
        <item x="268"/>
        <item x="150"/>
        <item x="65"/>
        <item x="185"/>
        <item x="181"/>
        <item x="46"/>
        <item x="116"/>
        <item x="27"/>
        <item x="63"/>
        <item x="40"/>
        <item x="158"/>
        <item x="44"/>
        <item x="285"/>
        <item x="106"/>
        <item x="87"/>
        <item x="107"/>
        <item x="179"/>
        <item x="120"/>
        <item x="242"/>
        <item x="199"/>
        <item x="149"/>
        <item x="39"/>
        <item x="95"/>
        <item x="74"/>
        <item x="165"/>
        <item x="167"/>
        <item x="192"/>
        <item x="214"/>
        <item x="261"/>
        <item x="82"/>
        <item x="123"/>
        <item x="108"/>
        <item x="282"/>
        <item x="243"/>
        <item x="9"/>
        <item x="52"/>
        <item x="203"/>
        <item x="194"/>
        <item x="130"/>
        <item x="206"/>
        <item x="202"/>
        <item x="102"/>
        <item x="129"/>
        <item x="131"/>
        <item x="280"/>
        <item x="125"/>
        <item x="139"/>
        <item x="20"/>
        <item x="168"/>
        <item x="80"/>
        <item x="90"/>
        <item x="256"/>
        <item x="222"/>
        <item x="43"/>
        <item x="45"/>
        <item x="124"/>
        <item x="184"/>
        <item x="70"/>
        <item x="205"/>
        <item x="98"/>
        <item x="37"/>
        <item x="16"/>
        <item x="204"/>
        <item x="172"/>
        <item x="113"/>
        <item x="138"/>
        <item x="267"/>
        <item x="247"/>
        <item x="252"/>
        <item x="50"/>
        <item x="174"/>
        <item x="128"/>
        <item x="176"/>
        <item x="230"/>
        <item x="162"/>
        <item x="61"/>
        <item x="216"/>
        <item x="281"/>
        <item x="264"/>
        <item x="265"/>
        <item x="224"/>
        <item x="96"/>
        <item x="159"/>
        <item x="190"/>
        <item x="219"/>
        <item x="208"/>
        <item x="245"/>
        <item x="217"/>
        <item x="195"/>
        <item x="2"/>
        <item x="67"/>
        <item x="241"/>
        <item x="221"/>
        <item x="69"/>
        <item x="263"/>
        <item x="118"/>
        <item x="186"/>
        <item x="136"/>
        <item x="22"/>
        <item x="250"/>
        <item x="53"/>
        <item x="14"/>
        <item x="6"/>
        <item x="175"/>
        <item x="183"/>
        <item x="101"/>
        <item x="76"/>
        <item x="275"/>
        <item x="88"/>
        <item x="110"/>
        <item x="146"/>
        <item x="137"/>
        <item x="180"/>
        <item x="234"/>
        <item x="126"/>
        <item x="75"/>
        <item x="54"/>
        <item x="134"/>
        <item x="148"/>
        <item x="122"/>
        <item x="151"/>
        <item x="196"/>
        <item x="213"/>
        <item x="248"/>
        <item x="188"/>
        <item x="99"/>
        <item x="271"/>
        <item x="187"/>
        <item x="189"/>
        <item x="66"/>
        <item x="114"/>
        <item x="163"/>
        <item x="237"/>
        <item x="89"/>
        <item x="92"/>
        <item x="21"/>
        <item x="100"/>
        <item x="60"/>
        <item x="13"/>
        <item x="284"/>
        <item x="85"/>
        <item x="36"/>
        <item x="103"/>
        <item x="38"/>
        <item x="164"/>
        <item x="270"/>
        <item x="276"/>
        <item x="200"/>
        <item x="236"/>
        <item x="240"/>
        <item x="223"/>
        <item x="198"/>
        <item x="91"/>
        <item x="229"/>
        <item x="30"/>
        <item x="290"/>
        <item x="210"/>
        <item x="220"/>
        <item x="23"/>
        <item x="19"/>
        <item x="47"/>
        <item x="41"/>
        <item x="71"/>
        <item x="77"/>
        <item x="93"/>
        <item x="212"/>
        <item x="259"/>
        <item x="262"/>
        <item x="3"/>
        <item x="228"/>
        <item x="72"/>
        <item x="279"/>
        <item x="133"/>
        <item x="273"/>
        <item x="231"/>
        <item x="11"/>
        <item x="79"/>
        <item x="1"/>
        <item x="153"/>
        <item x="145"/>
        <item x="277"/>
        <item x="141"/>
        <item x="127"/>
        <item x="154"/>
        <item x="143"/>
        <item x="274"/>
        <item x="272"/>
        <item x="68"/>
        <item x="291"/>
        <item x="25"/>
        <item x="287"/>
        <item x="244"/>
        <item x="266"/>
        <item x="201"/>
        <item x="218"/>
        <item x="160"/>
        <item x="152"/>
        <item x="64"/>
        <item x="121"/>
        <item x="191"/>
        <item x="35"/>
        <item x="73"/>
        <item x="173"/>
        <item x="156"/>
        <item x="157"/>
        <item x="142"/>
        <item x="144"/>
        <item x="255"/>
        <item x="170"/>
        <item x="24"/>
        <item x="62"/>
        <item x="292"/>
        <item x="56"/>
        <item x="226"/>
        <item x="86"/>
        <item x="171"/>
        <item x="254"/>
        <item x="10"/>
        <item x="207"/>
        <item x="48"/>
        <item x="225"/>
        <item x="57"/>
        <item x="161"/>
        <item x="283"/>
        <item x="169"/>
        <item x="115"/>
        <item x="239"/>
        <item x="278"/>
        <item x="51"/>
        <item x="119"/>
        <item x="55"/>
        <item x="253"/>
        <item x="249"/>
        <item x="18"/>
        <item x="246"/>
        <item x="109"/>
        <item x="182"/>
        <item x="232"/>
        <item x="104"/>
        <item x="7"/>
        <item t="default"/>
      </items>
    </pivotField>
    <pivotField showAll="0">
      <items count="287">
        <item x="136"/>
        <item x="182"/>
        <item x="210"/>
        <item x="191"/>
        <item x="160"/>
        <item x="52"/>
        <item x="178"/>
        <item x="5"/>
        <item x="205"/>
        <item x="146"/>
        <item x="281"/>
        <item x="212"/>
        <item x="117"/>
        <item x="40"/>
        <item x="251"/>
        <item x="265"/>
        <item x="189"/>
        <item x="36"/>
        <item x="126"/>
        <item x="174"/>
        <item x="9"/>
        <item x="274"/>
        <item x="111"/>
        <item x="142"/>
        <item x="247"/>
        <item x="216"/>
        <item x="221"/>
        <item x="71"/>
        <item x="112"/>
        <item x="79"/>
        <item x="102"/>
        <item x="147"/>
        <item x="135"/>
        <item x="270"/>
        <item x="32"/>
        <item x="159"/>
        <item x="37"/>
        <item x="80"/>
        <item x="104"/>
        <item x="248"/>
        <item x="101"/>
        <item x="70"/>
        <item x="47"/>
        <item x="22"/>
        <item x="24"/>
        <item x="21"/>
        <item x="17"/>
        <item x="167"/>
        <item x="34"/>
        <item x="250"/>
        <item x="19"/>
        <item x="51"/>
        <item x="244"/>
        <item x="20"/>
        <item x="134"/>
        <item x="118"/>
        <item x="246"/>
        <item x="226"/>
        <item x="97"/>
        <item x="106"/>
        <item x="197"/>
        <item x="154"/>
        <item x="163"/>
        <item x="139"/>
        <item x="122"/>
        <item x="224"/>
        <item x="165"/>
        <item x="105"/>
        <item x="12"/>
        <item x="46"/>
        <item x="252"/>
        <item x="249"/>
        <item x="63"/>
        <item x="73"/>
        <item x="18"/>
        <item x="16"/>
        <item x="211"/>
        <item x="240"/>
        <item x="208"/>
        <item x="121"/>
        <item x="123"/>
        <item x="95"/>
        <item x="238"/>
        <item x="192"/>
        <item x="218"/>
        <item x="284"/>
        <item x="194"/>
        <item x="15"/>
        <item x="119"/>
        <item x="257"/>
        <item x="35"/>
        <item x="214"/>
        <item x="14"/>
        <item x="176"/>
        <item x="130"/>
        <item x="242"/>
        <item x="204"/>
        <item x="180"/>
        <item x="190"/>
        <item x="195"/>
        <item x="57"/>
        <item x="149"/>
        <item x="109"/>
        <item x="273"/>
        <item x="219"/>
        <item x="0"/>
        <item x="25"/>
        <item x="33"/>
        <item x="258"/>
        <item x="2"/>
        <item x="181"/>
        <item x="1"/>
        <item x="164"/>
        <item x="55"/>
        <item x="162"/>
        <item x="220"/>
        <item x="269"/>
        <item x="202"/>
        <item x="145"/>
        <item x="74"/>
        <item x="161"/>
        <item x="42"/>
        <item x="138"/>
        <item x="276"/>
        <item x="11"/>
        <item x="264"/>
        <item x="223"/>
        <item x="201"/>
        <item x="225"/>
        <item x="245"/>
        <item x="213"/>
        <item x="279"/>
        <item x="81"/>
        <item x="232"/>
        <item x="275"/>
        <item x="283"/>
        <item x="113"/>
        <item x="285"/>
        <item x="231"/>
        <item x="177"/>
        <item x="89"/>
        <item x="6"/>
        <item x="88"/>
        <item x="92"/>
        <item x="207"/>
        <item x="171"/>
        <item x="203"/>
        <item x="54"/>
        <item x="50"/>
        <item x="67"/>
        <item x="41"/>
        <item x="29"/>
        <item x="129"/>
        <item x="4"/>
        <item x="10"/>
        <item x="222"/>
        <item x="166"/>
        <item x="66"/>
        <item x="188"/>
        <item x="158"/>
        <item x="48"/>
        <item x="179"/>
        <item x="43"/>
        <item x="69"/>
        <item x="94"/>
        <item x="38"/>
        <item x="99"/>
        <item x="62"/>
        <item x="85"/>
        <item x="215"/>
        <item x="77"/>
        <item x="26"/>
        <item x="91"/>
        <item x="229"/>
        <item x="114"/>
        <item x="133"/>
        <item x="64"/>
        <item x="150"/>
        <item x="199"/>
        <item x="59"/>
        <item x="196"/>
        <item x="152"/>
        <item x="254"/>
        <item x="235"/>
        <item x="75"/>
        <item x="234"/>
        <item x="140"/>
        <item x="227"/>
        <item x="115"/>
        <item x="175"/>
        <item x="30"/>
        <item x="7"/>
        <item x="125"/>
        <item x="263"/>
        <item x="83"/>
        <item x="84"/>
        <item x="141"/>
        <item x="233"/>
        <item x="168"/>
        <item x="206"/>
        <item x="267"/>
        <item x="266"/>
        <item x="268"/>
        <item x="209"/>
        <item x="253"/>
        <item x="137"/>
        <item x="44"/>
        <item x="39"/>
        <item x="61"/>
        <item x="144"/>
        <item x="230"/>
        <item x="256"/>
        <item x="107"/>
        <item x="255"/>
        <item x="198"/>
        <item x="239"/>
        <item x="3"/>
        <item x="27"/>
        <item x="280"/>
        <item x="120"/>
        <item x="169"/>
        <item x="8"/>
        <item x="110"/>
        <item x="100"/>
        <item x="241"/>
        <item x="277"/>
        <item x="31"/>
        <item x="170"/>
        <item x="156"/>
        <item x="96"/>
        <item x="56"/>
        <item x="128"/>
        <item x="72"/>
        <item x="23"/>
        <item x="116"/>
        <item x="185"/>
        <item x="76"/>
        <item x="151"/>
        <item x="282"/>
        <item x="53"/>
        <item x="45"/>
        <item x="153"/>
        <item x="261"/>
        <item x="187"/>
        <item x="155"/>
        <item x="260"/>
        <item x="262"/>
        <item x="90"/>
        <item x="103"/>
        <item x="65"/>
        <item x="131"/>
        <item x="272"/>
        <item x="93"/>
        <item x="271"/>
        <item x="186"/>
        <item x="87"/>
        <item x="148"/>
        <item x="172"/>
        <item x="157"/>
        <item x="173"/>
        <item x="86"/>
        <item x="49"/>
        <item x="108"/>
        <item x="228"/>
        <item x="98"/>
        <item x="28"/>
        <item x="78"/>
        <item x="82"/>
        <item x="60"/>
        <item x="259"/>
        <item x="237"/>
        <item x="127"/>
        <item x="124"/>
        <item x="217"/>
        <item x="143"/>
        <item x="184"/>
        <item x="193"/>
        <item x="200"/>
        <item x="236"/>
        <item x="183"/>
        <item x="132"/>
        <item x="58"/>
        <item x="278"/>
        <item x="13"/>
        <item x="243"/>
        <item x="68"/>
        <item t="default"/>
      </items>
    </pivotField>
    <pivotField showAll="0">
      <items count="133">
        <item x="80"/>
        <item x="81"/>
        <item x="59"/>
        <item x="61"/>
        <item x="105"/>
        <item x="86"/>
        <item x="128"/>
        <item x="101"/>
        <item x="52"/>
        <item x="43"/>
        <item x="78"/>
        <item x="112"/>
        <item x="42"/>
        <item x="79"/>
        <item x="13"/>
        <item x="1"/>
        <item x="95"/>
        <item x="30"/>
        <item x="63"/>
        <item x="109"/>
        <item x="67"/>
        <item x="94"/>
        <item x="122"/>
        <item x="26"/>
        <item x="99"/>
        <item x="103"/>
        <item x="33"/>
        <item x="102"/>
        <item x="29"/>
        <item x="38"/>
        <item x="17"/>
        <item x="45"/>
        <item x="53"/>
        <item x="89"/>
        <item x="68"/>
        <item x="56"/>
        <item x="82"/>
        <item x="15"/>
        <item x="75"/>
        <item x="123"/>
        <item x="88"/>
        <item x="44"/>
        <item x="98"/>
        <item x="19"/>
        <item x="108"/>
        <item x="55"/>
        <item x="106"/>
        <item x="57"/>
        <item x="130"/>
        <item x="54"/>
        <item x="36"/>
        <item x="5"/>
        <item x="124"/>
        <item x="21"/>
        <item x="4"/>
        <item x="48"/>
        <item x="0"/>
        <item x="62"/>
        <item x="127"/>
        <item x="39"/>
        <item x="90"/>
        <item x="76"/>
        <item x="91"/>
        <item x="22"/>
        <item x="58"/>
        <item x="14"/>
        <item x="50"/>
        <item x="31"/>
        <item x="66"/>
        <item x="51"/>
        <item x="37"/>
        <item x="70"/>
        <item x="77"/>
        <item x="131"/>
        <item x="28"/>
        <item x="9"/>
        <item x="125"/>
        <item x="20"/>
        <item x="107"/>
        <item x="27"/>
        <item x="73"/>
        <item x="115"/>
        <item x="72"/>
        <item x="116"/>
        <item x="92"/>
        <item x="69"/>
        <item x="7"/>
        <item x="6"/>
        <item x="111"/>
        <item x="8"/>
        <item x="34"/>
        <item x="2"/>
        <item x="74"/>
        <item x="93"/>
        <item x="40"/>
        <item x="65"/>
        <item x="97"/>
        <item x="24"/>
        <item x="18"/>
        <item x="119"/>
        <item x="12"/>
        <item x="16"/>
        <item x="120"/>
        <item x="25"/>
        <item x="96"/>
        <item x="10"/>
        <item x="71"/>
        <item x="35"/>
        <item x="64"/>
        <item x="49"/>
        <item x="60"/>
        <item x="113"/>
        <item x="104"/>
        <item x="87"/>
        <item x="129"/>
        <item x="85"/>
        <item x="110"/>
        <item x="121"/>
        <item x="11"/>
        <item x="23"/>
        <item x="83"/>
        <item x="3"/>
        <item x="100"/>
        <item x="47"/>
        <item x="126"/>
        <item x="114"/>
        <item x="32"/>
        <item x="46"/>
        <item x="41"/>
        <item x="118"/>
        <item x="117"/>
        <item x="84"/>
        <item t="default"/>
      </items>
    </pivotField>
    <pivotField showAll="0">
      <items count="7">
        <item x="0"/>
        <item x="1"/>
        <item x="4"/>
        <item x="5"/>
        <item x="3"/>
        <item x="2"/>
        <item t="default"/>
      </items>
    </pivotField>
    <pivotField showAll="0"/>
    <pivotField showAll="0">
      <items count="15">
        <item x="9"/>
        <item x="6"/>
        <item x="4"/>
        <item x="7"/>
        <item x="5"/>
        <item x="3"/>
        <item x="0"/>
        <item x="12"/>
        <item x="2"/>
        <item x="10"/>
        <item x="1"/>
        <item x="8"/>
        <item x="11"/>
        <item x="13"/>
        <item t="default"/>
      </items>
    </pivotField>
    <pivotField showAll="0">
      <items count="3">
        <item x="1"/>
        <item x="0"/>
        <item t="default"/>
      </items>
    </pivotField>
    <pivotField showAll="0">
      <items count="10">
        <item x="6"/>
        <item x="3"/>
        <item x="2"/>
        <item x="7"/>
        <item x="4"/>
        <item x="8"/>
        <item x="0"/>
        <item x="1"/>
        <item x="5"/>
        <item t="default"/>
      </items>
    </pivotField>
    <pivotField showAll="0">
      <items count="4">
        <item x="1"/>
        <item x="2"/>
        <item x="0"/>
        <item t="default"/>
      </items>
    </pivotField>
    <pivotField showAll="0">
      <items count="3">
        <item x="0"/>
        <item x="1"/>
        <item t="default"/>
      </items>
    </pivotField>
    <pivotField showAll="0">
      <items count="9">
        <item x="3"/>
        <item x="7"/>
        <item x="2"/>
        <item x="5"/>
        <item x="6"/>
        <item x="1"/>
        <item x="4"/>
        <item x="0"/>
        <item t="default"/>
      </items>
    </pivotField>
    <pivotField showAll="0">
      <items count="8">
        <item x="2"/>
        <item x="3"/>
        <item x="1"/>
        <item x="4"/>
        <item x="5"/>
        <item x="0"/>
        <item x="6"/>
        <item t="default"/>
      </items>
    </pivotField>
    <pivotField showAll="0">
      <items count="3">
        <item x="0"/>
        <item x="1"/>
        <item t="default"/>
      </items>
    </pivotField>
    <pivotField axis="axisRow" dataField="1" showAll="0">
      <items count="8">
        <item x="4"/>
        <item x="2"/>
        <item x="1"/>
        <item x="5"/>
        <item x="0"/>
        <item x="3"/>
        <item x="6"/>
        <item t="default"/>
      </items>
    </pivotField>
    <pivotField showAll="0"/>
    <pivotField showAll="0"/>
  </pivotFields>
  <rowFields count="1">
    <field x="13"/>
  </rowFields>
  <rowItems count="8">
    <i>
      <x/>
    </i>
    <i>
      <x v="1"/>
    </i>
    <i>
      <x v="2"/>
    </i>
    <i>
      <x v="3"/>
    </i>
    <i>
      <x v="4"/>
    </i>
    <i>
      <x v="5"/>
    </i>
    <i>
      <x v="6"/>
    </i>
    <i t="grand">
      <x/>
    </i>
  </rowItems>
  <colItems count="1">
    <i/>
  </colItems>
  <dataFields count="1">
    <dataField name="Cuenta de Enfoque temático" fld="1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Comuna" xr10:uid="{512B9C72-A954-724A-B6A0-D6EA6B146E7E}" sourceName="Comuna">
  <pivotTables>
    <pivotTable tabId="2" name="TablaDinámica14"/>
    <pivotTable tabId="2" name="TablaDinámica1"/>
    <pivotTable tabId="2" name="TablaDinámica10"/>
    <pivotTable tabId="2" name="TablaDinámica11"/>
    <pivotTable tabId="2" name="TablaDinámica12"/>
    <pivotTable tabId="2" name="TablaDinámica13"/>
    <pivotTable tabId="2" name="TablaDinámica2"/>
    <pivotTable tabId="2" name="TablaDinámica3"/>
    <pivotTable tabId="2" name="TablaDinámica4"/>
    <pivotTable tabId="2" name="TablaDinámica5"/>
    <pivotTable tabId="2" name="TablaDinámica6"/>
    <pivotTable tabId="2" name="TablaDinámica7"/>
    <pivotTable tabId="2" name="TablaDinámica8"/>
    <pivotTable tabId="2" name="TablaDinámica9"/>
  </pivotTables>
  <data>
    <tabular pivotCacheId="440765483">
      <items count="14">
        <i x="9" s="1"/>
        <i x="6" s="1"/>
        <i x="4" s="1"/>
        <i x="7" s="1"/>
        <i x="5" s="1"/>
        <i x="3" s="1"/>
        <i x="0" s="1"/>
        <i x="12" s="1"/>
        <i x="2" s="1"/>
        <i x="10" s="1"/>
        <i x="1" s="1"/>
        <i x="8" s="1"/>
        <i x="11" s="1"/>
        <i x="13" s="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Enfoque_temático" xr10:uid="{E5C2C59A-4582-1E4E-B82D-33B51BA08C63}" sourceName="Enfoque temático">
  <pivotTables>
    <pivotTable tabId="2" name="TablaDinámica14"/>
    <pivotTable tabId="2" name="TablaDinámica1"/>
    <pivotTable tabId="2" name="TablaDinámica10"/>
    <pivotTable tabId="2" name="TablaDinámica11"/>
    <pivotTable tabId="2" name="TablaDinámica12"/>
    <pivotTable tabId="2" name="TablaDinámica13"/>
    <pivotTable tabId="2" name="TablaDinámica2"/>
    <pivotTable tabId="2" name="TablaDinámica3"/>
    <pivotTable tabId="2" name="TablaDinámica4"/>
    <pivotTable tabId="2" name="TablaDinámica5"/>
    <pivotTable tabId="2" name="TablaDinámica6"/>
    <pivotTable tabId="2" name="TablaDinámica7"/>
    <pivotTable tabId="2" name="TablaDinámica8"/>
    <pivotTable tabId="2" name="TablaDinámica9"/>
  </pivotTables>
  <data>
    <tabular pivotCacheId="440765483">
      <items count="7">
        <i x="4" s="1"/>
        <i x="2" s="1"/>
        <i x="1" s="1"/>
        <i x="5" s="1"/>
        <i x="0" s="1"/>
        <i x="3" s="1"/>
        <i x="6" s="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ublico_objetivo" xr10:uid="{C4FF82B8-047D-4A43-91D9-A6BBD9B25AA2}" sourceName="Publico objetivo">
  <pivotTables>
    <pivotTable tabId="2" name="TablaDinámica11"/>
    <pivotTable tabId="2" name="TablaDinámica1"/>
    <pivotTable tabId="2" name="TablaDinámica10"/>
    <pivotTable tabId="2" name="TablaDinámica12"/>
    <pivotTable tabId="2" name="TablaDinámica13"/>
    <pivotTable tabId="2" name="TablaDinámica14"/>
    <pivotTable tabId="2" name="TablaDinámica2"/>
    <pivotTable tabId="2" name="TablaDinámica3"/>
    <pivotTable tabId="2" name="TablaDinámica4"/>
    <pivotTable tabId="2" name="TablaDinámica5"/>
    <pivotTable tabId="2" name="TablaDinámica6"/>
    <pivotTable tabId="2" name="TablaDinámica7"/>
    <pivotTable tabId="2" name="TablaDinámica8"/>
    <pivotTable tabId="2" name="TablaDinámica9"/>
  </pivotTables>
  <data>
    <tabular pivotCacheId="440765483">
      <items count="7">
        <i x="2" s="1"/>
        <i x="3" s="1"/>
        <i x="1" s="1"/>
        <i x="4" s="1"/>
        <i x="5" s="1"/>
        <i x="0" s="1"/>
        <i x="6"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muna" xr10:uid="{80F63555-37FC-044F-914D-421C1EB99B32}" cache="SegmentaciónDeDatos_Comuna" caption="Comuna" rowHeight="230716"/>
  <slicer name="Enfoque temático" xr10:uid="{3D3A5031-3385-A045-8C46-E82859A6A94C}" cache="SegmentaciónDeDatos_Enfoque_temático" caption="Enfoque temático" rowHeight="230716"/>
  <slicer name="Publico objetivo" xr10:uid="{C39D83A9-8F0C-2A40-AF3F-48AF05E05F29}" cache="SegmentaciónDeDatos_Publico_objetivo" caption="Publico objetivo" rowHeight="230716"/>
</slicers>
</file>

<file path=xl/theme/theme1.xml><?xml version="1.0" encoding="utf-8"?>
<a:theme xmlns:a="http://schemas.openxmlformats.org/drawingml/2006/main" name="Tema de Office">
  <a:themeElements>
    <a:clrScheme name="Azul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pivotTable" Target="../pivotTables/pivotTable13.xml"/><Relationship Id="rId3" Type="http://schemas.openxmlformats.org/officeDocument/2006/relationships/pivotTable" Target="../pivotTables/pivotTable3.xml"/><Relationship Id="rId7" Type="http://schemas.openxmlformats.org/officeDocument/2006/relationships/pivotTable" Target="../pivotTables/pivotTable7.xml"/><Relationship Id="rId12" Type="http://schemas.openxmlformats.org/officeDocument/2006/relationships/pivotTable" Target="../pivotTables/pivotTable1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0" Type="http://schemas.openxmlformats.org/officeDocument/2006/relationships/pivotTable" Target="../pivotTables/pivotTable10.xml"/><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pivotTable" Target="../pivotTables/pivotTable14.xml"/></Relationships>
</file>

<file path=xl/worksheets/_rels/sheet4.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94"/>
  <sheetViews>
    <sheetView workbookViewId="0">
      <selection activeCell="P3" sqref="P3"/>
    </sheetView>
  </sheetViews>
  <sheetFormatPr baseColWidth="10" defaultColWidth="8.83203125" defaultRowHeight="15" x14ac:dyDescent="0.2"/>
  <sheetData>
    <row r="1" spans="1:15" x14ac:dyDescent="0.2">
      <c r="A1" t="s">
        <v>0</v>
      </c>
      <c r="B1" t="s">
        <v>1</v>
      </c>
      <c r="C1" t="s">
        <v>2</v>
      </c>
      <c r="D1" t="s">
        <v>3</v>
      </c>
      <c r="E1" t="s">
        <v>4</v>
      </c>
      <c r="F1" t="s">
        <v>5</v>
      </c>
      <c r="G1" t="s">
        <v>6</v>
      </c>
      <c r="H1" t="s">
        <v>7</v>
      </c>
      <c r="I1" t="s">
        <v>8</v>
      </c>
      <c r="J1" t="s">
        <v>9</v>
      </c>
      <c r="K1" t="s">
        <v>10</v>
      </c>
      <c r="L1" t="s">
        <v>11</v>
      </c>
      <c r="M1" t="s">
        <v>12</v>
      </c>
      <c r="N1" t="s">
        <v>13</v>
      </c>
      <c r="O1" t="s">
        <v>14</v>
      </c>
    </row>
    <row r="2" spans="1:15" x14ac:dyDescent="0.2">
      <c r="A2" t="s">
        <v>15</v>
      </c>
      <c r="B2" t="s">
        <v>16</v>
      </c>
      <c r="C2" t="s">
        <v>17</v>
      </c>
      <c r="D2" t="s">
        <v>18</v>
      </c>
      <c r="E2" t="s">
        <v>19</v>
      </c>
      <c r="F2" t="s">
        <v>20</v>
      </c>
      <c r="G2" t="s">
        <v>21</v>
      </c>
      <c r="H2" t="s">
        <v>22</v>
      </c>
      <c r="I2" t="s">
        <v>21</v>
      </c>
      <c r="J2" t="s">
        <v>23</v>
      </c>
      <c r="K2" t="s">
        <v>24</v>
      </c>
      <c r="L2" t="s">
        <v>24</v>
      </c>
      <c r="M2" t="s">
        <v>24</v>
      </c>
      <c r="N2" t="s">
        <v>24</v>
      </c>
      <c r="O2" t="s">
        <v>24</v>
      </c>
    </row>
    <row r="3" spans="1:15" x14ac:dyDescent="0.2">
      <c r="A3" t="s">
        <v>25</v>
      </c>
      <c r="B3" t="s">
        <v>26</v>
      </c>
      <c r="C3" t="s">
        <v>27</v>
      </c>
      <c r="D3" t="s">
        <v>18</v>
      </c>
      <c r="E3" t="s">
        <v>28</v>
      </c>
      <c r="F3" t="s">
        <v>29</v>
      </c>
      <c r="G3" t="s">
        <v>21</v>
      </c>
      <c r="H3" t="s">
        <v>30</v>
      </c>
      <c r="I3" t="s">
        <v>21</v>
      </c>
      <c r="J3" t="s">
        <v>23</v>
      </c>
      <c r="K3" t="s">
        <v>24</v>
      </c>
      <c r="L3" t="s">
        <v>24</v>
      </c>
      <c r="M3" t="s">
        <v>24</v>
      </c>
      <c r="N3" t="s">
        <v>24</v>
      </c>
      <c r="O3" t="s">
        <v>24</v>
      </c>
    </row>
    <row r="4" spans="1:15" x14ac:dyDescent="0.2">
      <c r="A4" t="s">
        <v>31</v>
      </c>
      <c r="B4" t="s">
        <v>32</v>
      </c>
      <c r="C4" t="s">
        <v>33</v>
      </c>
      <c r="D4" t="s">
        <v>18</v>
      </c>
      <c r="E4" t="s">
        <v>34</v>
      </c>
      <c r="F4" t="s">
        <v>29</v>
      </c>
      <c r="G4" t="s">
        <v>21</v>
      </c>
      <c r="H4" t="s">
        <v>35</v>
      </c>
      <c r="I4" t="s">
        <v>21</v>
      </c>
      <c r="J4" t="s">
        <v>21</v>
      </c>
      <c r="K4" t="s">
        <v>24</v>
      </c>
      <c r="L4" t="s">
        <v>24</v>
      </c>
      <c r="M4" t="s">
        <v>24</v>
      </c>
      <c r="N4" t="s">
        <v>24</v>
      </c>
      <c r="O4" t="s">
        <v>24</v>
      </c>
    </row>
    <row r="5" spans="1:15" x14ac:dyDescent="0.2">
      <c r="A5" t="s">
        <v>36</v>
      </c>
      <c r="B5" t="s">
        <v>37</v>
      </c>
      <c r="C5" t="s">
        <v>17</v>
      </c>
      <c r="D5" t="s">
        <v>18</v>
      </c>
      <c r="E5" t="s">
        <v>38</v>
      </c>
      <c r="F5" t="s">
        <v>29</v>
      </c>
      <c r="G5" t="s">
        <v>21</v>
      </c>
      <c r="H5" t="s">
        <v>30</v>
      </c>
      <c r="I5" t="s">
        <v>21</v>
      </c>
      <c r="J5" t="s">
        <v>23</v>
      </c>
      <c r="K5" t="s">
        <v>24</v>
      </c>
      <c r="L5" t="s">
        <v>24</v>
      </c>
      <c r="M5" t="s">
        <v>24</v>
      </c>
      <c r="N5" t="s">
        <v>24</v>
      </c>
      <c r="O5" t="s">
        <v>24</v>
      </c>
    </row>
    <row r="6" spans="1:15" x14ac:dyDescent="0.2">
      <c r="A6" t="s">
        <v>39</v>
      </c>
      <c r="B6" t="s">
        <v>40</v>
      </c>
      <c r="C6" t="s">
        <v>41</v>
      </c>
      <c r="D6" t="s">
        <v>42</v>
      </c>
      <c r="E6" t="s">
        <v>43</v>
      </c>
      <c r="F6" t="s">
        <v>29</v>
      </c>
      <c r="G6" t="s">
        <v>21</v>
      </c>
      <c r="H6" t="s">
        <v>30</v>
      </c>
      <c r="I6" t="s">
        <v>21</v>
      </c>
      <c r="J6" t="s">
        <v>23</v>
      </c>
      <c r="K6" t="s">
        <v>24</v>
      </c>
      <c r="L6" t="s">
        <v>24</v>
      </c>
      <c r="M6" t="s">
        <v>24</v>
      </c>
      <c r="N6" t="s">
        <v>24</v>
      </c>
      <c r="O6" t="s">
        <v>24</v>
      </c>
    </row>
    <row r="7" spans="1:15" x14ac:dyDescent="0.2">
      <c r="A7" t="s">
        <v>44</v>
      </c>
      <c r="B7" t="s">
        <v>45</v>
      </c>
      <c r="C7" t="s">
        <v>46</v>
      </c>
      <c r="D7" t="s">
        <v>47</v>
      </c>
      <c r="E7" t="s">
        <v>48</v>
      </c>
      <c r="F7" t="s">
        <v>29</v>
      </c>
      <c r="G7" t="s">
        <v>21</v>
      </c>
      <c r="H7" t="s">
        <v>35</v>
      </c>
      <c r="I7" t="s">
        <v>21</v>
      </c>
      <c r="J7" t="s">
        <v>23</v>
      </c>
      <c r="K7" t="s">
        <v>24</v>
      </c>
      <c r="L7" t="s">
        <v>24</v>
      </c>
      <c r="M7" t="s">
        <v>24</v>
      </c>
      <c r="N7" t="s">
        <v>24</v>
      </c>
      <c r="O7" t="s">
        <v>24</v>
      </c>
    </row>
    <row r="8" spans="1:15" x14ac:dyDescent="0.2">
      <c r="A8" t="s">
        <v>49</v>
      </c>
      <c r="B8" t="s">
        <v>50</v>
      </c>
      <c r="C8" t="s">
        <v>50</v>
      </c>
      <c r="D8" t="s">
        <v>47</v>
      </c>
      <c r="E8" t="s">
        <v>51</v>
      </c>
      <c r="F8" t="s">
        <v>29</v>
      </c>
      <c r="G8" t="s">
        <v>23</v>
      </c>
      <c r="H8" t="s">
        <v>22</v>
      </c>
      <c r="I8" t="s">
        <v>23</v>
      </c>
      <c r="J8" t="s">
        <v>23</v>
      </c>
      <c r="K8" t="s">
        <v>24</v>
      </c>
      <c r="L8" t="s">
        <v>24</v>
      </c>
      <c r="M8" t="s">
        <v>24</v>
      </c>
      <c r="N8" t="s">
        <v>24</v>
      </c>
      <c r="O8" t="s">
        <v>24</v>
      </c>
    </row>
    <row r="9" spans="1:15" x14ac:dyDescent="0.2">
      <c r="A9" t="s">
        <v>52</v>
      </c>
      <c r="B9" t="s">
        <v>53</v>
      </c>
      <c r="C9" t="s">
        <v>54</v>
      </c>
      <c r="D9" t="s">
        <v>47</v>
      </c>
      <c r="E9" t="s">
        <v>55</v>
      </c>
      <c r="F9" t="s">
        <v>20</v>
      </c>
      <c r="G9" t="s">
        <v>21</v>
      </c>
      <c r="H9" t="s">
        <v>22</v>
      </c>
      <c r="I9" t="s">
        <v>23</v>
      </c>
      <c r="J9" t="s">
        <v>23</v>
      </c>
      <c r="K9" t="s">
        <v>24</v>
      </c>
      <c r="L9" t="s">
        <v>24</v>
      </c>
      <c r="M9" t="s">
        <v>24</v>
      </c>
      <c r="N9" t="s">
        <v>24</v>
      </c>
      <c r="O9" t="s">
        <v>24</v>
      </c>
    </row>
    <row r="10" spans="1:15" x14ac:dyDescent="0.2">
      <c r="A10" t="s">
        <v>56</v>
      </c>
      <c r="B10" t="s">
        <v>57</v>
      </c>
      <c r="C10" t="s">
        <v>58</v>
      </c>
      <c r="D10" t="s">
        <v>47</v>
      </c>
      <c r="E10" t="s">
        <v>59</v>
      </c>
      <c r="F10" t="s">
        <v>60</v>
      </c>
      <c r="G10" t="s">
        <v>21</v>
      </c>
      <c r="H10" t="s">
        <v>61</v>
      </c>
      <c r="I10" t="s">
        <v>21</v>
      </c>
      <c r="J10" t="s">
        <v>21</v>
      </c>
      <c r="K10" t="s">
        <v>24</v>
      </c>
      <c r="L10" t="s">
        <v>24</v>
      </c>
      <c r="M10" t="s">
        <v>24</v>
      </c>
      <c r="N10" t="s">
        <v>24</v>
      </c>
      <c r="O10" t="s">
        <v>24</v>
      </c>
    </row>
    <row r="11" spans="1:15" x14ac:dyDescent="0.2">
      <c r="A11" t="s">
        <v>62</v>
      </c>
      <c r="B11" t="s">
        <v>63</v>
      </c>
      <c r="C11" t="s">
        <v>64</v>
      </c>
      <c r="D11" t="s">
        <v>47</v>
      </c>
      <c r="E11" t="s">
        <v>65</v>
      </c>
      <c r="F11" t="s">
        <v>20</v>
      </c>
      <c r="G11" t="s">
        <v>21</v>
      </c>
      <c r="H11" t="s">
        <v>22</v>
      </c>
      <c r="I11" t="s">
        <v>21</v>
      </c>
      <c r="J11" t="s">
        <v>23</v>
      </c>
      <c r="K11" t="s">
        <v>24</v>
      </c>
      <c r="L11" t="s">
        <v>24</v>
      </c>
      <c r="M11" t="s">
        <v>24</v>
      </c>
      <c r="N11" t="s">
        <v>24</v>
      </c>
      <c r="O11" t="s">
        <v>24</v>
      </c>
    </row>
    <row r="12" spans="1:15" x14ac:dyDescent="0.2">
      <c r="A12" t="s">
        <v>66</v>
      </c>
      <c r="B12" t="s">
        <v>67</v>
      </c>
      <c r="C12" t="s">
        <v>27</v>
      </c>
      <c r="D12" t="s">
        <v>47</v>
      </c>
      <c r="E12" t="s">
        <v>68</v>
      </c>
      <c r="F12" t="s">
        <v>69</v>
      </c>
      <c r="G12" t="s">
        <v>21</v>
      </c>
      <c r="H12" t="s">
        <v>61</v>
      </c>
      <c r="I12" t="s">
        <v>21</v>
      </c>
      <c r="J12" t="s">
        <v>23</v>
      </c>
      <c r="K12" t="s">
        <v>24</v>
      </c>
      <c r="L12" t="s">
        <v>24</v>
      </c>
      <c r="M12" t="s">
        <v>24</v>
      </c>
      <c r="N12" t="s">
        <v>24</v>
      </c>
      <c r="O12" t="s">
        <v>24</v>
      </c>
    </row>
    <row r="13" spans="1:15" x14ac:dyDescent="0.2">
      <c r="A13" t="s">
        <v>70</v>
      </c>
      <c r="B13" t="s">
        <v>71</v>
      </c>
      <c r="C13" t="s">
        <v>72</v>
      </c>
      <c r="D13" t="s">
        <v>47</v>
      </c>
      <c r="E13" t="s">
        <v>73</v>
      </c>
      <c r="F13" t="s">
        <v>74</v>
      </c>
      <c r="G13" t="s">
        <v>23</v>
      </c>
      <c r="H13" t="s">
        <v>30</v>
      </c>
      <c r="I13" t="s">
        <v>23</v>
      </c>
      <c r="J13" t="s">
        <v>23</v>
      </c>
      <c r="K13" t="s">
        <v>24</v>
      </c>
      <c r="L13" t="s">
        <v>24</v>
      </c>
      <c r="M13" t="s">
        <v>24</v>
      </c>
      <c r="N13" t="s">
        <v>24</v>
      </c>
      <c r="O13" t="s">
        <v>24</v>
      </c>
    </row>
    <row r="14" spans="1:15" x14ac:dyDescent="0.2">
      <c r="A14" t="s">
        <v>75</v>
      </c>
      <c r="B14" t="s">
        <v>76</v>
      </c>
      <c r="C14" t="s">
        <v>77</v>
      </c>
      <c r="D14" t="s">
        <v>47</v>
      </c>
      <c r="E14" t="s">
        <v>78</v>
      </c>
      <c r="F14" t="s">
        <v>79</v>
      </c>
      <c r="G14" t="s">
        <v>21</v>
      </c>
      <c r="H14" t="s">
        <v>35</v>
      </c>
      <c r="I14" t="s">
        <v>23</v>
      </c>
      <c r="J14" t="s">
        <v>21</v>
      </c>
      <c r="K14" t="s">
        <v>24</v>
      </c>
      <c r="L14" t="s">
        <v>24</v>
      </c>
      <c r="M14" t="s">
        <v>24</v>
      </c>
      <c r="N14" t="s">
        <v>24</v>
      </c>
      <c r="O14" t="s">
        <v>24</v>
      </c>
    </row>
    <row r="15" spans="1:15" x14ac:dyDescent="0.2">
      <c r="A15" t="s">
        <v>80</v>
      </c>
      <c r="B15" t="s">
        <v>81</v>
      </c>
      <c r="C15" t="s">
        <v>82</v>
      </c>
      <c r="D15" t="s">
        <v>47</v>
      </c>
      <c r="E15" t="s">
        <v>83</v>
      </c>
      <c r="F15" t="s">
        <v>84</v>
      </c>
      <c r="G15" t="s">
        <v>21</v>
      </c>
      <c r="H15" t="s">
        <v>30</v>
      </c>
      <c r="I15" t="s">
        <v>21</v>
      </c>
      <c r="J15" t="s">
        <v>23</v>
      </c>
      <c r="K15" t="s">
        <v>24</v>
      </c>
      <c r="L15" t="s">
        <v>24</v>
      </c>
      <c r="M15" t="s">
        <v>24</v>
      </c>
      <c r="N15" t="s">
        <v>24</v>
      </c>
      <c r="O15" t="s">
        <v>24</v>
      </c>
    </row>
    <row r="16" spans="1:15" x14ac:dyDescent="0.2">
      <c r="A16" t="s">
        <v>85</v>
      </c>
      <c r="B16" t="s">
        <v>86</v>
      </c>
      <c r="C16" t="s">
        <v>87</v>
      </c>
      <c r="D16" t="s">
        <v>47</v>
      </c>
      <c r="E16" t="s">
        <v>88</v>
      </c>
      <c r="F16" t="s">
        <v>89</v>
      </c>
      <c r="G16" t="s">
        <v>23</v>
      </c>
      <c r="H16" t="s">
        <v>30</v>
      </c>
      <c r="I16" t="s">
        <v>23</v>
      </c>
      <c r="J16" t="s">
        <v>23</v>
      </c>
      <c r="K16" t="s">
        <v>24</v>
      </c>
      <c r="L16" t="s">
        <v>24</v>
      </c>
      <c r="M16" t="s">
        <v>24</v>
      </c>
      <c r="N16" t="s">
        <v>24</v>
      </c>
      <c r="O16" t="s">
        <v>24</v>
      </c>
    </row>
    <row r="17" spans="1:15" x14ac:dyDescent="0.2">
      <c r="A17" t="s">
        <v>90</v>
      </c>
      <c r="B17" t="s">
        <v>91</v>
      </c>
      <c r="C17" t="s">
        <v>27</v>
      </c>
      <c r="D17" t="s">
        <v>47</v>
      </c>
      <c r="E17" t="s">
        <v>92</v>
      </c>
      <c r="F17" t="s">
        <v>60</v>
      </c>
      <c r="G17" t="s">
        <v>21</v>
      </c>
      <c r="H17" t="s">
        <v>35</v>
      </c>
      <c r="I17" t="s">
        <v>21</v>
      </c>
      <c r="J17" t="s">
        <v>21</v>
      </c>
      <c r="K17" t="s">
        <v>24</v>
      </c>
      <c r="L17" t="s">
        <v>24</v>
      </c>
      <c r="M17" t="s">
        <v>24</v>
      </c>
      <c r="N17" t="s">
        <v>24</v>
      </c>
      <c r="O17" t="s">
        <v>24</v>
      </c>
    </row>
    <row r="18" spans="1:15" x14ac:dyDescent="0.2">
      <c r="A18" t="s">
        <v>93</v>
      </c>
      <c r="B18" t="s">
        <v>94</v>
      </c>
      <c r="C18" t="s">
        <v>95</v>
      </c>
      <c r="D18" t="s">
        <v>18</v>
      </c>
      <c r="E18" t="s">
        <v>96</v>
      </c>
      <c r="F18" t="s">
        <v>97</v>
      </c>
      <c r="G18" t="s">
        <v>21</v>
      </c>
      <c r="H18" t="s">
        <v>22</v>
      </c>
      <c r="I18" t="s">
        <v>21</v>
      </c>
      <c r="J18" t="s">
        <v>23</v>
      </c>
      <c r="K18" t="s">
        <v>24</v>
      </c>
      <c r="L18" t="s">
        <v>24</v>
      </c>
      <c r="M18" t="s">
        <v>24</v>
      </c>
      <c r="N18" t="s">
        <v>24</v>
      </c>
      <c r="O18" t="s">
        <v>24</v>
      </c>
    </row>
    <row r="19" spans="1:15" x14ac:dyDescent="0.2">
      <c r="A19" t="s">
        <v>98</v>
      </c>
      <c r="B19" t="s">
        <v>99</v>
      </c>
      <c r="C19" t="s">
        <v>17</v>
      </c>
      <c r="D19" t="s">
        <v>47</v>
      </c>
      <c r="E19" t="s">
        <v>100</v>
      </c>
      <c r="F19" t="s">
        <v>84</v>
      </c>
      <c r="G19" t="s">
        <v>21</v>
      </c>
      <c r="H19" t="s">
        <v>35</v>
      </c>
      <c r="I19" t="s">
        <v>21</v>
      </c>
      <c r="J19" t="s">
        <v>23</v>
      </c>
      <c r="K19" t="s">
        <v>24</v>
      </c>
      <c r="L19" t="s">
        <v>24</v>
      </c>
      <c r="M19" t="s">
        <v>24</v>
      </c>
      <c r="N19" t="s">
        <v>24</v>
      </c>
      <c r="O19" t="s">
        <v>24</v>
      </c>
    </row>
    <row r="20" spans="1:15" x14ac:dyDescent="0.2">
      <c r="A20" t="s">
        <v>101</v>
      </c>
      <c r="B20" t="s">
        <v>102</v>
      </c>
      <c r="C20" t="s">
        <v>103</v>
      </c>
      <c r="D20" t="s">
        <v>18</v>
      </c>
      <c r="E20" t="s">
        <v>104</v>
      </c>
      <c r="F20" t="s">
        <v>60</v>
      </c>
      <c r="G20" t="s">
        <v>21</v>
      </c>
      <c r="H20" t="s">
        <v>35</v>
      </c>
      <c r="I20" t="s">
        <v>21</v>
      </c>
      <c r="J20" t="s">
        <v>23</v>
      </c>
      <c r="K20" t="s">
        <v>24</v>
      </c>
      <c r="L20" t="s">
        <v>24</v>
      </c>
      <c r="M20" t="s">
        <v>24</v>
      </c>
      <c r="N20" t="s">
        <v>24</v>
      </c>
      <c r="O20" t="s">
        <v>24</v>
      </c>
    </row>
    <row r="21" spans="1:15" x14ac:dyDescent="0.2">
      <c r="A21" t="s">
        <v>105</v>
      </c>
      <c r="B21" t="s">
        <v>106</v>
      </c>
      <c r="C21" t="s">
        <v>17</v>
      </c>
      <c r="D21" t="s">
        <v>18</v>
      </c>
      <c r="E21" t="s">
        <v>107</v>
      </c>
      <c r="F21" t="s">
        <v>60</v>
      </c>
      <c r="G21" t="s">
        <v>21</v>
      </c>
      <c r="H21" t="s">
        <v>22</v>
      </c>
      <c r="I21" t="s">
        <v>21</v>
      </c>
      <c r="J21" t="s">
        <v>23</v>
      </c>
      <c r="K21" t="s">
        <v>24</v>
      </c>
      <c r="L21" t="s">
        <v>24</v>
      </c>
      <c r="M21" t="s">
        <v>24</v>
      </c>
      <c r="N21" t="s">
        <v>24</v>
      </c>
      <c r="O21" t="s">
        <v>24</v>
      </c>
    </row>
    <row r="22" spans="1:15" x14ac:dyDescent="0.2">
      <c r="A22" t="s">
        <v>108</v>
      </c>
      <c r="B22" t="s">
        <v>109</v>
      </c>
      <c r="C22" t="s">
        <v>17</v>
      </c>
      <c r="D22" t="s">
        <v>47</v>
      </c>
      <c r="E22" t="s">
        <v>110</v>
      </c>
      <c r="F22" t="s">
        <v>74</v>
      </c>
      <c r="G22" t="s">
        <v>23</v>
      </c>
      <c r="H22" t="s">
        <v>111</v>
      </c>
      <c r="I22" t="s">
        <v>23</v>
      </c>
      <c r="J22" t="s">
        <v>23</v>
      </c>
      <c r="K22" t="s">
        <v>24</v>
      </c>
      <c r="L22" t="s">
        <v>24</v>
      </c>
      <c r="M22" t="s">
        <v>24</v>
      </c>
      <c r="N22" t="s">
        <v>24</v>
      </c>
      <c r="O22" t="s">
        <v>24</v>
      </c>
    </row>
    <row r="23" spans="1:15" x14ac:dyDescent="0.2">
      <c r="A23" t="s">
        <v>112</v>
      </c>
      <c r="B23" t="s">
        <v>113</v>
      </c>
      <c r="C23" t="s">
        <v>17</v>
      </c>
      <c r="D23" t="s">
        <v>18</v>
      </c>
      <c r="E23" t="s">
        <v>114</v>
      </c>
      <c r="F23" t="s">
        <v>29</v>
      </c>
      <c r="G23" t="s">
        <v>21</v>
      </c>
      <c r="H23" t="s">
        <v>30</v>
      </c>
      <c r="I23" t="s">
        <v>21</v>
      </c>
      <c r="J23" t="s">
        <v>23</v>
      </c>
      <c r="K23" t="s">
        <v>24</v>
      </c>
      <c r="L23" t="s">
        <v>24</v>
      </c>
      <c r="M23" t="s">
        <v>24</v>
      </c>
      <c r="N23" t="s">
        <v>24</v>
      </c>
      <c r="O23" t="s">
        <v>24</v>
      </c>
    </row>
    <row r="24" spans="1:15" x14ac:dyDescent="0.2">
      <c r="A24" t="s">
        <v>115</v>
      </c>
      <c r="B24" t="s">
        <v>116</v>
      </c>
      <c r="C24" t="s">
        <v>17</v>
      </c>
      <c r="D24" t="s">
        <v>18</v>
      </c>
      <c r="E24" t="s">
        <v>117</v>
      </c>
      <c r="F24" t="s">
        <v>29</v>
      </c>
      <c r="G24" t="s">
        <v>21</v>
      </c>
      <c r="H24" t="s">
        <v>30</v>
      </c>
      <c r="I24" t="s">
        <v>21</v>
      </c>
      <c r="J24" t="s">
        <v>23</v>
      </c>
      <c r="K24" t="s">
        <v>24</v>
      </c>
      <c r="L24" t="s">
        <v>24</v>
      </c>
      <c r="M24" t="s">
        <v>24</v>
      </c>
      <c r="N24" t="s">
        <v>24</v>
      </c>
      <c r="O24" t="s">
        <v>24</v>
      </c>
    </row>
    <row r="25" spans="1:15" x14ac:dyDescent="0.2">
      <c r="A25" t="s">
        <v>118</v>
      </c>
      <c r="B25" t="s">
        <v>119</v>
      </c>
      <c r="C25" t="s">
        <v>120</v>
      </c>
      <c r="D25" t="s">
        <v>18</v>
      </c>
      <c r="E25" t="s">
        <v>121</v>
      </c>
      <c r="F25" t="s">
        <v>29</v>
      </c>
      <c r="G25" t="s">
        <v>23</v>
      </c>
      <c r="H25" t="s">
        <v>22</v>
      </c>
      <c r="I25" t="s">
        <v>23</v>
      </c>
      <c r="J25" t="s">
        <v>23</v>
      </c>
      <c r="K25" t="s">
        <v>24</v>
      </c>
      <c r="L25" t="s">
        <v>24</v>
      </c>
      <c r="M25" t="s">
        <v>24</v>
      </c>
      <c r="N25" t="s">
        <v>24</v>
      </c>
      <c r="O25" t="s">
        <v>24</v>
      </c>
    </row>
    <row r="26" spans="1:15" x14ac:dyDescent="0.2">
      <c r="A26" t="s">
        <v>122</v>
      </c>
      <c r="B26" t="s">
        <v>123</v>
      </c>
      <c r="C26" t="s">
        <v>17</v>
      </c>
      <c r="D26" t="s">
        <v>42</v>
      </c>
      <c r="E26" t="s">
        <v>124</v>
      </c>
      <c r="F26" t="s">
        <v>29</v>
      </c>
      <c r="G26" t="s">
        <v>21</v>
      </c>
      <c r="H26" t="s">
        <v>30</v>
      </c>
      <c r="I26" t="s">
        <v>21</v>
      </c>
      <c r="J26" t="s">
        <v>21</v>
      </c>
      <c r="K26" t="s">
        <v>24</v>
      </c>
      <c r="L26" t="s">
        <v>24</v>
      </c>
      <c r="M26" t="s">
        <v>24</v>
      </c>
      <c r="N26" t="s">
        <v>24</v>
      </c>
      <c r="O26" t="s">
        <v>24</v>
      </c>
    </row>
    <row r="27" spans="1:15" x14ac:dyDescent="0.2">
      <c r="A27" t="s">
        <v>125</v>
      </c>
      <c r="B27" t="s">
        <v>126</v>
      </c>
      <c r="C27" t="s">
        <v>127</v>
      </c>
      <c r="D27" t="s">
        <v>42</v>
      </c>
      <c r="E27" t="s">
        <v>128</v>
      </c>
      <c r="F27" t="s">
        <v>97</v>
      </c>
      <c r="G27" t="s">
        <v>21</v>
      </c>
      <c r="H27" t="s">
        <v>22</v>
      </c>
      <c r="I27" t="s">
        <v>21</v>
      </c>
      <c r="J27" t="s">
        <v>23</v>
      </c>
      <c r="K27" t="s">
        <v>24</v>
      </c>
      <c r="L27" t="s">
        <v>24</v>
      </c>
      <c r="M27" t="s">
        <v>24</v>
      </c>
      <c r="N27" t="s">
        <v>24</v>
      </c>
      <c r="O27" t="s">
        <v>24</v>
      </c>
    </row>
    <row r="28" spans="1:15" x14ac:dyDescent="0.2">
      <c r="A28" t="s">
        <v>129</v>
      </c>
      <c r="B28" t="s">
        <v>130</v>
      </c>
      <c r="C28" t="s">
        <v>131</v>
      </c>
      <c r="D28" t="s">
        <v>18</v>
      </c>
      <c r="E28" t="s">
        <v>132</v>
      </c>
      <c r="F28" t="s">
        <v>29</v>
      </c>
      <c r="G28" t="s">
        <v>21</v>
      </c>
      <c r="H28" t="s">
        <v>35</v>
      </c>
      <c r="I28" t="s">
        <v>21</v>
      </c>
      <c r="J28" t="s">
        <v>21</v>
      </c>
      <c r="K28" t="s">
        <v>24</v>
      </c>
      <c r="L28" t="s">
        <v>24</v>
      </c>
      <c r="M28" t="s">
        <v>24</v>
      </c>
      <c r="N28" t="s">
        <v>24</v>
      </c>
      <c r="O28" t="s">
        <v>24</v>
      </c>
    </row>
    <row r="29" spans="1:15" x14ac:dyDescent="0.2">
      <c r="A29" t="s">
        <v>133</v>
      </c>
      <c r="B29" t="s">
        <v>134</v>
      </c>
      <c r="C29" t="s">
        <v>135</v>
      </c>
      <c r="D29" t="s">
        <v>47</v>
      </c>
      <c r="E29" t="s">
        <v>136</v>
      </c>
      <c r="F29" t="s">
        <v>89</v>
      </c>
      <c r="G29" t="s">
        <v>21</v>
      </c>
      <c r="H29" t="s">
        <v>35</v>
      </c>
      <c r="I29" t="s">
        <v>21</v>
      </c>
      <c r="J29" t="s">
        <v>23</v>
      </c>
      <c r="K29" t="s">
        <v>24</v>
      </c>
      <c r="L29" t="s">
        <v>24</v>
      </c>
      <c r="M29" t="s">
        <v>24</v>
      </c>
      <c r="N29" t="s">
        <v>24</v>
      </c>
      <c r="O29" t="s">
        <v>24</v>
      </c>
    </row>
    <row r="30" spans="1:15" x14ac:dyDescent="0.2">
      <c r="A30" t="s">
        <v>137</v>
      </c>
      <c r="B30" t="s">
        <v>138</v>
      </c>
      <c r="C30" t="s">
        <v>139</v>
      </c>
      <c r="D30" t="s">
        <v>47</v>
      </c>
      <c r="E30" t="s">
        <v>140</v>
      </c>
      <c r="F30" t="s">
        <v>79</v>
      </c>
      <c r="G30" t="s">
        <v>21</v>
      </c>
      <c r="H30" t="s">
        <v>35</v>
      </c>
      <c r="I30" t="s">
        <v>21</v>
      </c>
      <c r="J30" t="s">
        <v>23</v>
      </c>
      <c r="K30" t="s">
        <v>24</v>
      </c>
      <c r="L30" t="s">
        <v>24</v>
      </c>
      <c r="M30" t="s">
        <v>24</v>
      </c>
      <c r="N30" t="s">
        <v>24</v>
      </c>
      <c r="O30" t="s">
        <v>24</v>
      </c>
    </row>
    <row r="31" spans="1:15" x14ac:dyDescent="0.2">
      <c r="A31" t="s">
        <v>141</v>
      </c>
      <c r="B31" t="s">
        <v>142</v>
      </c>
      <c r="C31" t="s">
        <v>27</v>
      </c>
      <c r="D31" t="s">
        <v>47</v>
      </c>
      <c r="E31" t="s">
        <v>143</v>
      </c>
      <c r="F31" t="s">
        <v>89</v>
      </c>
      <c r="G31" t="s">
        <v>21</v>
      </c>
      <c r="H31" t="s">
        <v>22</v>
      </c>
      <c r="I31" t="s">
        <v>21</v>
      </c>
      <c r="J31" t="s">
        <v>23</v>
      </c>
      <c r="K31" t="s">
        <v>24</v>
      </c>
      <c r="L31" t="s">
        <v>24</v>
      </c>
      <c r="M31" t="s">
        <v>24</v>
      </c>
      <c r="N31" t="s">
        <v>24</v>
      </c>
      <c r="O31" t="s">
        <v>24</v>
      </c>
    </row>
    <row r="32" spans="1:15" x14ac:dyDescent="0.2">
      <c r="A32" t="s">
        <v>144</v>
      </c>
      <c r="B32" t="s">
        <v>145</v>
      </c>
      <c r="C32" t="s">
        <v>146</v>
      </c>
      <c r="D32" t="s">
        <v>47</v>
      </c>
      <c r="E32" t="s">
        <v>147</v>
      </c>
      <c r="F32" t="s">
        <v>79</v>
      </c>
      <c r="G32" t="s">
        <v>23</v>
      </c>
      <c r="H32" t="s">
        <v>111</v>
      </c>
      <c r="I32" t="s">
        <v>23</v>
      </c>
      <c r="J32" t="s">
        <v>23</v>
      </c>
      <c r="K32" t="s">
        <v>24</v>
      </c>
      <c r="L32" t="s">
        <v>24</v>
      </c>
      <c r="M32" t="s">
        <v>24</v>
      </c>
      <c r="N32" t="s">
        <v>24</v>
      </c>
      <c r="O32" t="s">
        <v>24</v>
      </c>
    </row>
    <row r="33" spans="1:15" x14ac:dyDescent="0.2">
      <c r="A33" t="s">
        <v>148</v>
      </c>
      <c r="B33" t="s">
        <v>149</v>
      </c>
      <c r="C33" t="s">
        <v>150</v>
      </c>
      <c r="D33" t="s">
        <v>47</v>
      </c>
      <c r="E33" t="s">
        <v>151</v>
      </c>
      <c r="F33" t="s">
        <v>84</v>
      </c>
      <c r="G33" t="s">
        <v>21</v>
      </c>
      <c r="H33" t="s">
        <v>22</v>
      </c>
      <c r="I33" t="s">
        <v>23</v>
      </c>
      <c r="J33" t="s">
        <v>23</v>
      </c>
      <c r="K33" t="s">
        <v>24</v>
      </c>
      <c r="L33" t="s">
        <v>24</v>
      </c>
      <c r="M33" t="s">
        <v>24</v>
      </c>
      <c r="N33" t="s">
        <v>24</v>
      </c>
      <c r="O33" t="s">
        <v>24</v>
      </c>
    </row>
    <row r="34" spans="1:15" x14ac:dyDescent="0.2">
      <c r="A34" t="s">
        <v>152</v>
      </c>
      <c r="B34" t="s">
        <v>153</v>
      </c>
      <c r="C34" t="s">
        <v>154</v>
      </c>
      <c r="D34" t="s">
        <v>42</v>
      </c>
      <c r="E34" t="s">
        <v>155</v>
      </c>
      <c r="F34" t="s">
        <v>60</v>
      </c>
      <c r="G34" t="s">
        <v>21</v>
      </c>
      <c r="H34" t="s">
        <v>35</v>
      </c>
      <c r="I34" t="s">
        <v>21</v>
      </c>
      <c r="J34" t="s">
        <v>23</v>
      </c>
      <c r="K34" t="s">
        <v>24</v>
      </c>
      <c r="L34" t="s">
        <v>24</v>
      </c>
      <c r="M34" t="s">
        <v>24</v>
      </c>
      <c r="N34" t="s">
        <v>24</v>
      </c>
      <c r="O34" t="s">
        <v>24</v>
      </c>
    </row>
    <row r="35" spans="1:15" x14ac:dyDescent="0.2">
      <c r="A35" t="s">
        <v>156</v>
      </c>
      <c r="B35" t="s">
        <v>157</v>
      </c>
      <c r="C35" t="s">
        <v>17</v>
      </c>
      <c r="D35" t="s">
        <v>42</v>
      </c>
      <c r="E35" t="s">
        <v>158</v>
      </c>
      <c r="F35" t="s">
        <v>20</v>
      </c>
      <c r="G35" t="s">
        <v>21</v>
      </c>
      <c r="H35" t="s">
        <v>61</v>
      </c>
      <c r="I35" t="s">
        <v>21</v>
      </c>
      <c r="J35" t="s">
        <v>23</v>
      </c>
      <c r="K35" t="s">
        <v>24</v>
      </c>
      <c r="L35" t="s">
        <v>24</v>
      </c>
      <c r="M35" t="s">
        <v>24</v>
      </c>
      <c r="N35" t="s">
        <v>24</v>
      </c>
      <c r="O35" t="s">
        <v>24</v>
      </c>
    </row>
    <row r="36" spans="1:15" x14ac:dyDescent="0.2">
      <c r="A36" t="s">
        <v>159</v>
      </c>
      <c r="B36" t="s">
        <v>160</v>
      </c>
      <c r="C36" t="s">
        <v>17</v>
      </c>
      <c r="D36" t="s">
        <v>42</v>
      </c>
      <c r="E36" t="s">
        <v>161</v>
      </c>
      <c r="F36" t="s">
        <v>20</v>
      </c>
      <c r="G36" t="s">
        <v>23</v>
      </c>
      <c r="H36" t="s">
        <v>22</v>
      </c>
      <c r="I36" t="s">
        <v>21</v>
      </c>
      <c r="J36" t="s">
        <v>21</v>
      </c>
      <c r="K36" t="s">
        <v>24</v>
      </c>
      <c r="L36" t="s">
        <v>24</v>
      </c>
      <c r="M36" t="s">
        <v>24</v>
      </c>
      <c r="N36" t="s">
        <v>24</v>
      </c>
      <c r="O36" t="s">
        <v>24</v>
      </c>
    </row>
    <row r="37" spans="1:15" x14ac:dyDescent="0.2">
      <c r="A37" t="s">
        <v>162</v>
      </c>
      <c r="B37" t="s">
        <v>163</v>
      </c>
      <c r="C37" t="s">
        <v>87</v>
      </c>
      <c r="D37" t="s">
        <v>18</v>
      </c>
      <c r="E37" t="s">
        <v>164</v>
      </c>
      <c r="F37" t="s">
        <v>165</v>
      </c>
      <c r="G37" t="s">
        <v>21</v>
      </c>
      <c r="H37" t="s">
        <v>22</v>
      </c>
      <c r="I37" t="s">
        <v>21</v>
      </c>
      <c r="J37" t="s">
        <v>23</v>
      </c>
      <c r="K37" t="s">
        <v>24</v>
      </c>
      <c r="L37" t="s">
        <v>24</v>
      </c>
      <c r="M37" t="s">
        <v>24</v>
      </c>
      <c r="N37" t="s">
        <v>24</v>
      </c>
      <c r="O37" t="s">
        <v>24</v>
      </c>
    </row>
    <row r="38" spans="1:15" x14ac:dyDescent="0.2">
      <c r="A38" t="s">
        <v>166</v>
      </c>
      <c r="B38" t="s">
        <v>167</v>
      </c>
      <c r="C38" t="s">
        <v>17</v>
      </c>
      <c r="D38" t="s">
        <v>18</v>
      </c>
      <c r="E38" t="s">
        <v>168</v>
      </c>
      <c r="F38" t="s">
        <v>29</v>
      </c>
      <c r="G38" t="s">
        <v>21</v>
      </c>
      <c r="H38" t="s">
        <v>30</v>
      </c>
      <c r="I38" t="s">
        <v>21</v>
      </c>
      <c r="J38" t="s">
        <v>23</v>
      </c>
      <c r="K38" t="s">
        <v>24</v>
      </c>
      <c r="L38" t="s">
        <v>24</v>
      </c>
      <c r="M38" t="s">
        <v>24</v>
      </c>
      <c r="N38" t="s">
        <v>24</v>
      </c>
      <c r="O38" t="s">
        <v>24</v>
      </c>
    </row>
    <row r="39" spans="1:15" x14ac:dyDescent="0.2">
      <c r="A39" t="s">
        <v>169</v>
      </c>
      <c r="B39" t="s">
        <v>170</v>
      </c>
      <c r="C39" t="s">
        <v>17</v>
      </c>
      <c r="D39" t="s">
        <v>18</v>
      </c>
      <c r="E39" t="s">
        <v>171</v>
      </c>
      <c r="F39" t="s">
        <v>29</v>
      </c>
      <c r="G39" t="s">
        <v>23</v>
      </c>
      <c r="H39" t="s">
        <v>30</v>
      </c>
      <c r="I39" t="s">
        <v>21</v>
      </c>
      <c r="J39" t="s">
        <v>23</v>
      </c>
      <c r="K39" t="s">
        <v>24</v>
      </c>
      <c r="L39" t="s">
        <v>24</v>
      </c>
      <c r="M39" t="s">
        <v>24</v>
      </c>
      <c r="N39" t="s">
        <v>24</v>
      </c>
      <c r="O39" t="s">
        <v>24</v>
      </c>
    </row>
    <row r="40" spans="1:15" x14ac:dyDescent="0.2">
      <c r="A40" t="s">
        <v>172</v>
      </c>
      <c r="B40" t="s">
        <v>173</v>
      </c>
      <c r="C40" t="s">
        <v>17</v>
      </c>
      <c r="D40" t="s">
        <v>42</v>
      </c>
      <c r="E40" t="s">
        <v>174</v>
      </c>
      <c r="F40" t="s">
        <v>20</v>
      </c>
      <c r="G40" t="s">
        <v>23</v>
      </c>
      <c r="H40" t="s">
        <v>22</v>
      </c>
      <c r="I40" t="s">
        <v>23</v>
      </c>
      <c r="J40" t="s">
        <v>23</v>
      </c>
      <c r="K40" t="s">
        <v>24</v>
      </c>
      <c r="L40" t="s">
        <v>24</v>
      </c>
      <c r="M40" t="s">
        <v>24</v>
      </c>
      <c r="N40" t="s">
        <v>24</v>
      </c>
      <c r="O40" t="s">
        <v>24</v>
      </c>
    </row>
    <row r="41" spans="1:15" x14ac:dyDescent="0.2">
      <c r="A41" t="s">
        <v>175</v>
      </c>
      <c r="B41" t="s">
        <v>176</v>
      </c>
      <c r="C41" t="s">
        <v>177</v>
      </c>
      <c r="D41" t="s">
        <v>42</v>
      </c>
      <c r="E41" t="s">
        <v>178</v>
      </c>
      <c r="F41" t="s">
        <v>20</v>
      </c>
      <c r="G41" t="s">
        <v>21</v>
      </c>
      <c r="H41" t="s">
        <v>61</v>
      </c>
      <c r="I41" t="s">
        <v>21</v>
      </c>
      <c r="J41" t="s">
        <v>23</v>
      </c>
      <c r="K41" t="s">
        <v>24</v>
      </c>
      <c r="L41" t="s">
        <v>24</v>
      </c>
      <c r="M41" t="s">
        <v>24</v>
      </c>
      <c r="N41" t="s">
        <v>24</v>
      </c>
      <c r="O41" t="s">
        <v>24</v>
      </c>
    </row>
    <row r="42" spans="1:15" x14ac:dyDescent="0.2">
      <c r="A42" t="s">
        <v>179</v>
      </c>
      <c r="B42" t="s">
        <v>180</v>
      </c>
      <c r="C42" t="s">
        <v>181</v>
      </c>
      <c r="D42" t="s">
        <v>42</v>
      </c>
      <c r="E42" t="s">
        <v>182</v>
      </c>
      <c r="F42" t="s">
        <v>29</v>
      </c>
      <c r="G42" t="s">
        <v>21</v>
      </c>
      <c r="H42" t="s">
        <v>35</v>
      </c>
      <c r="I42" t="s">
        <v>21</v>
      </c>
      <c r="J42" t="s">
        <v>21</v>
      </c>
      <c r="K42" t="s">
        <v>24</v>
      </c>
      <c r="L42" t="s">
        <v>24</v>
      </c>
      <c r="M42" t="s">
        <v>24</v>
      </c>
      <c r="N42" t="s">
        <v>24</v>
      </c>
      <c r="O42" t="s">
        <v>24</v>
      </c>
    </row>
    <row r="43" spans="1:15" x14ac:dyDescent="0.2">
      <c r="A43" t="s">
        <v>183</v>
      </c>
      <c r="B43" t="s">
        <v>184</v>
      </c>
      <c r="C43" t="s">
        <v>87</v>
      </c>
      <c r="D43" t="s">
        <v>42</v>
      </c>
      <c r="E43" t="s">
        <v>185</v>
      </c>
      <c r="F43" t="s">
        <v>29</v>
      </c>
      <c r="G43" t="s">
        <v>21</v>
      </c>
      <c r="H43" t="s">
        <v>35</v>
      </c>
      <c r="I43" t="s">
        <v>21</v>
      </c>
      <c r="J43" t="s">
        <v>23</v>
      </c>
      <c r="K43" t="s">
        <v>24</v>
      </c>
      <c r="L43" t="s">
        <v>24</v>
      </c>
      <c r="M43" t="s">
        <v>24</v>
      </c>
      <c r="N43" t="s">
        <v>24</v>
      </c>
      <c r="O43" t="s">
        <v>24</v>
      </c>
    </row>
    <row r="44" spans="1:15" x14ac:dyDescent="0.2">
      <c r="A44" t="s">
        <v>186</v>
      </c>
      <c r="B44" t="s">
        <v>187</v>
      </c>
      <c r="C44" t="s">
        <v>139</v>
      </c>
      <c r="D44" t="s">
        <v>42</v>
      </c>
      <c r="E44" t="s">
        <v>188</v>
      </c>
      <c r="F44" t="s">
        <v>29</v>
      </c>
      <c r="G44" t="s">
        <v>21</v>
      </c>
      <c r="H44" t="s">
        <v>189</v>
      </c>
      <c r="I44" t="s">
        <v>21</v>
      </c>
      <c r="J44" t="s">
        <v>21</v>
      </c>
      <c r="K44" t="s">
        <v>24</v>
      </c>
      <c r="L44" t="s">
        <v>24</v>
      </c>
      <c r="M44" t="s">
        <v>24</v>
      </c>
      <c r="N44" t="s">
        <v>24</v>
      </c>
      <c r="O44" t="s">
        <v>24</v>
      </c>
    </row>
    <row r="45" spans="1:15" x14ac:dyDescent="0.2">
      <c r="A45" t="s">
        <v>190</v>
      </c>
      <c r="B45" t="s">
        <v>191</v>
      </c>
      <c r="C45" t="s">
        <v>27</v>
      </c>
      <c r="D45" t="s">
        <v>47</v>
      </c>
      <c r="E45" t="s">
        <v>192</v>
      </c>
      <c r="F45" t="s">
        <v>29</v>
      </c>
      <c r="G45" t="s">
        <v>21</v>
      </c>
      <c r="H45" t="s">
        <v>22</v>
      </c>
      <c r="I45" t="s">
        <v>21</v>
      </c>
      <c r="J45" t="s">
        <v>23</v>
      </c>
      <c r="K45" t="s">
        <v>24</v>
      </c>
      <c r="L45" t="s">
        <v>24</v>
      </c>
      <c r="M45" t="s">
        <v>24</v>
      </c>
      <c r="N45" t="s">
        <v>24</v>
      </c>
      <c r="O45" t="s">
        <v>24</v>
      </c>
    </row>
    <row r="46" spans="1:15" x14ac:dyDescent="0.2">
      <c r="A46" t="s">
        <v>193</v>
      </c>
      <c r="B46" t="s">
        <v>194</v>
      </c>
      <c r="C46" t="s">
        <v>195</v>
      </c>
      <c r="D46" t="s">
        <v>18</v>
      </c>
      <c r="E46" t="s">
        <v>196</v>
      </c>
      <c r="F46" t="s">
        <v>29</v>
      </c>
      <c r="G46" t="s">
        <v>21</v>
      </c>
      <c r="H46" t="s">
        <v>35</v>
      </c>
      <c r="I46" t="s">
        <v>21</v>
      </c>
      <c r="J46" t="s">
        <v>21</v>
      </c>
      <c r="K46" t="s">
        <v>24</v>
      </c>
      <c r="L46" t="s">
        <v>24</v>
      </c>
      <c r="M46" t="s">
        <v>24</v>
      </c>
      <c r="N46" t="s">
        <v>24</v>
      </c>
      <c r="O46" t="s">
        <v>24</v>
      </c>
    </row>
    <row r="47" spans="1:15" x14ac:dyDescent="0.2">
      <c r="A47" t="s">
        <v>197</v>
      </c>
      <c r="B47" t="s">
        <v>198</v>
      </c>
      <c r="C47" t="s">
        <v>17</v>
      </c>
      <c r="D47" t="s">
        <v>47</v>
      </c>
      <c r="E47" t="s">
        <v>199</v>
      </c>
      <c r="F47" t="s">
        <v>29</v>
      </c>
      <c r="G47" t="s">
        <v>21</v>
      </c>
      <c r="H47" t="s">
        <v>22</v>
      </c>
      <c r="I47" t="s">
        <v>21</v>
      </c>
      <c r="J47" t="s">
        <v>23</v>
      </c>
      <c r="K47" t="s">
        <v>24</v>
      </c>
      <c r="L47" t="s">
        <v>24</v>
      </c>
      <c r="M47" t="s">
        <v>24</v>
      </c>
      <c r="N47" t="s">
        <v>24</v>
      </c>
      <c r="O47" t="s">
        <v>24</v>
      </c>
    </row>
    <row r="48" spans="1:15" x14ac:dyDescent="0.2">
      <c r="A48" t="s">
        <v>200</v>
      </c>
      <c r="B48" t="s">
        <v>201</v>
      </c>
      <c r="C48" t="s">
        <v>17</v>
      </c>
      <c r="D48" t="s">
        <v>42</v>
      </c>
      <c r="E48" t="s">
        <v>202</v>
      </c>
      <c r="F48" t="s">
        <v>29</v>
      </c>
      <c r="G48" t="s">
        <v>23</v>
      </c>
      <c r="H48" t="s">
        <v>111</v>
      </c>
      <c r="I48" t="s">
        <v>23</v>
      </c>
      <c r="J48" t="s">
        <v>23</v>
      </c>
      <c r="K48" t="s">
        <v>24</v>
      </c>
      <c r="L48" t="s">
        <v>24</v>
      </c>
      <c r="M48" t="s">
        <v>24</v>
      </c>
      <c r="N48" t="s">
        <v>24</v>
      </c>
      <c r="O48" t="s">
        <v>24</v>
      </c>
    </row>
    <row r="49" spans="1:15" x14ac:dyDescent="0.2">
      <c r="A49" t="s">
        <v>203</v>
      </c>
      <c r="B49" t="s">
        <v>204</v>
      </c>
      <c r="C49" t="s">
        <v>205</v>
      </c>
      <c r="D49" t="s">
        <v>42</v>
      </c>
      <c r="E49" t="s">
        <v>206</v>
      </c>
      <c r="F49" t="s">
        <v>29</v>
      </c>
      <c r="G49" t="s">
        <v>23</v>
      </c>
      <c r="H49" t="s">
        <v>22</v>
      </c>
      <c r="I49" t="s">
        <v>21</v>
      </c>
      <c r="J49" t="s">
        <v>23</v>
      </c>
      <c r="K49" t="s">
        <v>24</v>
      </c>
      <c r="L49" t="s">
        <v>24</v>
      </c>
      <c r="M49" t="s">
        <v>24</v>
      </c>
      <c r="N49" t="s">
        <v>24</v>
      </c>
      <c r="O49" t="s">
        <v>24</v>
      </c>
    </row>
    <row r="50" spans="1:15" x14ac:dyDescent="0.2">
      <c r="A50" t="s">
        <v>207</v>
      </c>
      <c r="B50" t="s">
        <v>208</v>
      </c>
      <c r="C50" t="s">
        <v>209</v>
      </c>
      <c r="D50" t="s">
        <v>47</v>
      </c>
      <c r="E50" t="s">
        <v>210</v>
      </c>
      <c r="F50" t="s">
        <v>29</v>
      </c>
      <c r="G50" t="s">
        <v>21</v>
      </c>
      <c r="H50" t="s">
        <v>22</v>
      </c>
      <c r="I50" t="s">
        <v>21</v>
      </c>
      <c r="J50" t="s">
        <v>23</v>
      </c>
      <c r="K50" t="s">
        <v>24</v>
      </c>
      <c r="L50" t="s">
        <v>24</v>
      </c>
      <c r="M50" t="s">
        <v>24</v>
      </c>
      <c r="N50" t="s">
        <v>24</v>
      </c>
      <c r="O50" t="s">
        <v>24</v>
      </c>
    </row>
    <row r="51" spans="1:15" x14ac:dyDescent="0.2">
      <c r="A51" t="s">
        <v>211</v>
      </c>
      <c r="B51" t="s">
        <v>212</v>
      </c>
      <c r="C51" t="s">
        <v>213</v>
      </c>
      <c r="D51" t="s">
        <v>47</v>
      </c>
      <c r="E51" t="s">
        <v>214</v>
      </c>
      <c r="F51" t="s">
        <v>79</v>
      </c>
      <c r="G51" t="s">
        <v>21</v>
      </c>
      <c r="H51" t="s">
        <v>111</v>
      </c>
      <c r="I51" t="s">
        <v>23</v>
      </c>
      <c r="J51" t="s">
        <v>23</v>
      </c>
      <c r="K51" t="s">
        <v>24</v>
      </c>
      <c r="L51" t="s">
        <v>24</v>
      </c>
      <c r="M51" t="s">
        <v>24</v>
      </c>
      <c r="N51" t="s">
        <v>24</v>
      </c>
      <c r="O51" t="s">
        <v>24</v>
      </c>
    </row>
    <row r="52" spans="1:15" x14ac:dyDescent="0.2">
      <c r="A52" t="s">
        <v>215</v>
      </c>
      <c r="B52" t="s">
        <v>216</v>
      </c>
      <c r="C52" t="s">
        <v>27</v>
      </c>
      <c r="D52" t="s">
        <v>18</v>
      </c>
      <c r="E52" t="s">
        <v>217</v>
      </c>
      <c r="F52" t="s">
        <v>89</v>
      </c>
      <c r="G52" t="s">
        <v>21</v>
      </c>
      <c r="H52" t="s">
        <v>35</v>
      </c>
      <c r="I52" t="s">
        <v>21</v>
      </c>
      <c r="J52" t="s">
        <v>23</v>
      </c>
      <c r="K52" t="s">
        <v>24</v>
      </c>
      <c r="L52" t="s">
        <v>24</v>
      </c>
      <c r="M52" t="s">
        <v>24</v>
      </c>
      <c r="N52" t="s">
        <v>24</v>
      </c>
      <c r="O52" t="s">
        <v>24</v>
      </c>
    </row>
    <row r="53" spans="1:15" x14ac:dyDescent="0.2">
      <c r="A53" t="s">
        <v>218</v>
      </c>
      <c r="B53" t="s">
        <v>219</v>
      </c>
      <c r="C53" t="s">
        <v>17</v>
      </c>
      <c r="D53" t="s">
        <v>47</v>
      </c>
      <c r="E53" t="s">
        <v>220</v>
      </c>
      <c r="F53" t="s">
        <v>89</v>
      </c>
      <c r="G53" t="s">
        <v>21</v>
      </c>
      <c r="H53" t="s">
        <v>221</v>
      </c>
      <c r="I53" t="s">
        <v>21</v>
      </c>
      <c r="J53" t="s">
        <v>23</v>
      </c>
      <c r="K53" t="s">
        <v>24</v>
      </c>
      <c r="L53" t="s">
        <v>24</v>
      </c>
      <c r="M53" t="s">
        <v>24</v>
      </c>
      <c r="N53" t="s">
        <v>24</v>
      </c>
      <c r="O53" t="s">
        <v>24</v>
      </c>
    </row>
    <row r="54" spans="1:15" x14ac:dyDescent="0.2">
      <c r="A54" t="s">
        <v>222</v>
      </c>
      <c r="B54" t="s">
        <v>223</v>
      </c>
      <c r="C54" t="s">
        <v>17</v>
      </c>
      <c r="D54" t="s">
        <v>47</v>
      </c>
      <c r="E54" t="s">
        <v>224</v>
      </c>
      <c r="F54" t="s">
        <v>20</v>
      </c>
      <c r="G54" t="s">
        <v>23</v>
      </c>
      <c r="H54" t="s">
        <v>111</v>
      </c>
      <c r="I54" t="s">
        <v>23</v>
      </c>
      <c r="J54" t="s">
        <v>23</v>
      </c>
      <c r="K54" t="s">
        <v>24</v>
      </c>
      <c r="L54" t="s">
        <v>24</v>
      </c>
      <c r="M54" t="s">
        <v>24</v>
      </c>
      <c r="N54" t="s">
        <v>24</v>
      </c>
      <c r="O54" t="s">
        <v>24</v>
      </c>
    </row>
    <row r="55" spans="1:15" x14ac:dyDescent="0.2">
      <c r="A55" t="s">
        <v>225</v>
      </c>
      <c r="B55" t="s">
        <v>226</v>
      </c>
      <c r="C55" t="s">
        <v>227</v>
      </c>
      <c r="D55" t="s">
        <v>18</v>
      </c>
      <c r="E55" t="s">
        <v>228</v>
      </c>
      <c r="F55" t="s">
        <v>89</v>
      </c>
      <c r="G55" t="s">
        <v>21</v>
      </c>
      <c r="H55" t="s">
        <v>22</v>
      </c>
      <c r="I55" t="s">
        <v>23</v>
      </c>
      <c r="J55" t="s">
        <v>23</v>
      </c>
      <c r="K55" t="s">
        <v>24</v>
      </c>
      <c r="L55" t="s">
        <v>24</v>
      </c>
      <c r="M55" t="s">
        <v>24</v>
      </c>
      <c r="N55" t="s">
        <v>24</v>
      </c>
      <c r="O55" t="s">
        <v>24</v>
      </c>
    </row>
    <row r="56" spans="1:15" x14ac:dyDescent="0.2">
      <c r="A56" t="s">
        <v>229</v>
      </c>
      <c r="B56" t="s">
        <v>230</v>
      </c>
      <c r="C56" t="s">
        <v>27</v>
      </c>
      <c r="D56" t="s">
        <v>42</v>
      </c>
      <c r="E56" t="s">
        <v>231</v>
      </c>
      <c r="F56" t="s">
        <v>89</v>
      </c>
      <c r="G56" t="s">
        <v>21</v>
      </c>
      <c r="H56" t="s">
        <v>22</v>
      </c>
      <c r="I56" t="s">
        <v>21</v>
      </c>
      <c r="J56" t="s">
        <v>23</v>
      </c>
      <c r="K56" t="s">
        <v>24</v>
      </c>
      <c r="L56" t="s">
        <v>24</v>
      </c>
      <c r="M56" t="s">
        <v>24</v>
      </c>
      <c r="N56" t="s">
        <v>24</v>
      </c>
      <c r="O56" t="s">
        <v>24</v>
      </c>
    </row>
    <row r="57" spans="1:15" x14ac:dyDescent="0.2">
      <c r="A57" t="s">
        <v>232</v>
      </c>
      <c r="B57" t="s">
        <v>233</v>
      </c>
      <c r="C57" t="s">
        <v>17</v>
      </c>
      <c r="D57" t="s">
        <v>18</v>
      </c>
      <c r="E57" t="s">
        <v>234</v>
      </c>
      <c r="F57" t="s">
        <v>235</v>
      </c>
      <c r="G57" t="s">
        <v>21</v>
      </c>
      <c r="H57" t="s">
        <v>22</v>
      </c>
      <c r="I57" t="s">
        <v>21</v>
      </c>
      <c r="J57" t="s">
        <v>21</v>
      </c>
      <c r="K57" t="s">
        <v>24</v>
      </c>
      <c r="L57" t="s">
        <v>24</v>
      </c>
      <c r="M57" t="s">
        <v>24</v>
      </c>
      <c r="N57" t="s">
        <v>24</v>
      </c>
      <c r="O57" t="s">
        <v>24</v>
      </c>
    </row>
    <row r="58" spans="1:15" x14ac:dyDescent="0.2">
      <c r="A58" t="s">
        <v>236</v>
      </c>
      <c r="B58" t="s">
        <v>237</v>
      </c>
      <c r="C58" t="s">
        <v>17</v>
      </c>
      <c r="D58" t="s">
        <v>47</v>
      </c>
      <c r="E58" t="s">
        <v>238</v>
      </c>
      <c r="F58" t="s">
        <v>235</v>
      </c>
      <c r="G58" t="s">
        <v>21</v>
      </c>
      <c r="H58" t="s">
        <v>22</v>
      </c>
      <c r="I58" t="s">
        <v>21</v>
      </c>
      <c r="J58" t="s">
        <v>23</v>
      </c>
      <c r="K58" t="s">
        <v>24</v>
      </c>
      <c r="L58" t="s">
        <v>24</v>
      </c>
      <c r="M58" t="s">
        <v>24</v>
      </c>
      <c r="N58" t="s">
        <v>24</v>
      </c>
      <c r="O58" t="s">
        <v>24</v>
      </c>
    </row>
    <row r="59" spans="1:15" x14ac:dyDescent="0.2">
      <c r="A59" t="s">
        <v>239</v>
      </c>
      <c r="B59" t="s">
        <v>240</v>
      </c>
      <c r="C59" t="s">
        <v>27</v>
      </c>
      <c r="D59" t="s">
        <v>47</v>
      </c>
      <c r="E59" t="s">
        <v>241</v>
      </c>
      <c r="F59" t="s">
        <v>89</v>
      </c>
      <c r="G59" t="s">
        <v>21</v>
      </c>
      <c r="H59" t="s">
        <v>22</v>
      </c>
      <c r="I59" t="s">
        <v>23</v>
      </c>
      <c r="J59" t="s">
        <v>23</v>
      </c>
      <c r="K59" t="s">
        <v>24</v>
      </c>
      <c r="L59" t="s">
        <v>24</v>
      </c>
      <c r="M59" t="s">
        <v>24</v>
      </c>
      <c r="N59" t="s">
        <v>24</v>
      </c>
      <c r="O59" t="s">
        <v>24</v>
      </c>
    </row>
    <row r="60" spans="1:15" x14ac:dyDescent="0.2">
      <c r="A60" t="s">
        <v>242</v>
      </c>
      <c r="B60" t="s">
        <v>243</v>
      </c>
      <c r="C60" t="s">
        <v>17</v>
      </c>
      <c r="D60" t="s">
        <v>18</v>
      </c>
      <c r="E60" t="s">
        <v>244</v>
      </c>
      <c r="F60" t="s">
        <v>89</v>
      </c>
      <c r="G60" t="s">
        <v>21</v>
      </c>
      <c r="H60" t="s">
        <v>22</v>
      </c>
      <c r="I60" t="s">
        <v>21</v>
      </c>
      <c r="J60" t="s">
        <v>21</v>
      </c>
      <c r="K60" t="s">
        <v>24</v>
      </c>
      <c r="L60" t="s">
        <v>24</v>
      </c>
      <c r="M60" t="s">
        <v>24</v>
      </c>
      <c r="N60" t="s">
        <v>24</v>
      </c>
      <c r="O60" t="s">
        <v>24</v>
      </c>
    </row>
    <row r="61" spans="1:15" x14ac:dyDescent="0.2">
      <c r="A61" t="s">
        <v>245</v>
      </c>
      <c r="B61" t="s">
        <v>246</v>
      </c>
      <c r="C61" t="s">
        <v>17</v>
      </c>
      <c r="D61" t="s">
        <v>18</v>
      </c>
      <c r="E61" t="s">
        <v>247</v>
      </c>
      <c r="F61" t="s">
        <v>29</v>
      </c>
      <c r="G61" t="s">
        <v>21</v>
      </c>
      <c r="H61" t="s">
        <v>30</v>
      </c>
      <c r="I61" t="s">
        <v>21</v>
      </c>
      <c r="J61" t="s">
        <v>23</v>
      </c>
      <c r="K61" t="s">
        <v>24</v>
      </c>
      <c r="L61" t="s">
        <v>24</v>
      </c>
      <c r="M61" t="s">
        <v>24</v>
      </c>
      <c r="N61" t="s">
        <v>24</v>
      </c>
      <c r="O61" t="s">
        <v>24</v>
      </c>
    </row>
    <row r="62" spans="1:15" x14ac:dyDescent="0.2">
      <c r="A62" t="s">
        <v>248</v>
      </c>
      <c r="B62" t="s">
        <v>249</v>
      </c>
      <c r="C62" t="s">
        <v>250</v>
      </c>
      <c r="D62" t="s">
        <v>47</v>
      </c>
      <c r="E62" t="s">
        <v>251</v>
      </c>
      <c r="F62" t="s">
        <v>89</v>
      </c>
      <c r="G62" t="s">
        <v>21</v>
      </c>
      <c r="H62" t="s">
        <v>22</v>
      </c>
      <c r="I62" t="s">
        <v>23</v>
      </c>
      <c r="J62" t="s">
        <v>23</v>
      </c>
      <c r="K62" t="s">
        <v>24</v>
      </c>
      <c r="L62" t="s">
        <v>24</v>
      </c>
      <c r="M62" t="s">
        <v>24</v>
      </c>
      <c r="N62" t="s">
        <v>24</v>
      </c>
      <c r="O62" t="s">
        <v>24</v>
      </c>
    </row>
    <row r="63" spans="1:15" x14ac:dyDescent="0.2">
      <c r="A63" t="s">
        <v>252</v>
      </c>
      <c r="B63" t="s">
        <v>253</v>
      </c>
      <c r="C63" t="s">
        <v>254</v>
      </c>
      <c r="D63" t="s">
        <v>47</v>
      </c>
      <c r="E63" t="s">
        <v>255</v>
      </c>
      <c r="F63" t="s">
        <v>69</v>
      </c>
      <c r="G63" t="s">
        <v>23</v>
      </c>
      <c r="H63" t="s">
        <v>256</v>
      </c>
      <c r="I63" t="s">
        <v>21</v>
      </c>
      <c r="J63" t="s">
        <v>23</v>
      </c>
      <c r="K63" t="s">
        <v>24</v>
      </c>
      <c r="L63" t="s">
        <v>24</v>
      </c>
      <c r="M63" t="s">
        <v>24</v>
      </c>
      <c r="N63" t="s">
        <v>24</v>
      </c>
      <c r="O63" t="s">
        <v>24</v>
      </c>
    </row>
    <row r="64" spans="1:15" x14ac:dyDescent="0.2">
      <c r="A64" t="s">
        <v>257</v>
      </c>
      <c r="B64" t="s">
        <v>258</v>
      </c>
      <c r="C64" t="s">
        <v>17</v>
      </c>
      <c r="D64" t="s">
        <v>18</v>
      </c>
      <c r="E64" t="s">
        <v>259</v>
      </c>
      <c r="F64" t="s">
        <v>260</v>
      </c>
      <c r="G64" t="s">
        <v>21</v>
      </c>
      <c r="H64" t="s">
        <v>35</v>
      </c>
      <c r="I64" t="s">
        <v>21</v>
      </c>
      <c r="J64" t="s">
        <v>21</v>
      </c>
      <c r="K64" t="s">
        <v>24</v>
      </c>
      <c r="L64" t="s">
        <v>24</v>
      </c>
      <c r="M64" t="s">
        <v>24</v>
      </c>
      <c r="N64" t="s">
        <v>24</v>
      </c>
      <c r="O64" t="s">
        <v>24</v>
      </c>
    </row>
    <row r="65" spans="1:15" x14ac:dyDescent="0.2">
      <c r="A65" t="s">
        <v>261</v>
      </c>
      <c r="B65" t="s">
        <v>262</v>
      </c>
      <c r="C65" t="s">
        <v>263</v>
      </c>
      <c r="D65" t="s">
        <v>18</v>
      </c>
      <c r="E65" t="s">
        <v>264</v>
      </c>
      <c r="F65" t="s">
        <v>89</v>
      </c>
      <c r="G65" t="s">
        <v>21</v>
      </c>
      <c r="H65" t="s">
        <v>35</v>
      </c>
      <c r="I65" t="s">
        <v>21</v>
      </c>
      <c r="J65" t="s">
        <v>23</v>
      </c>
      <c r="K65" t="s">
        <v>24</v>
      </c>
      <c r="L65" t="s">
        <v>24</v>
      </c>
      <c r="M65" t="s">
        <v>24</v>
      </c>
      <c r="N65" t="s">
        <v>24</v>
      </c>
      <c r="O65" t="s">
        <v>24</v>
      </c>
    </row>
    <row r="66" spans="1:15" x14ac:dyDescent="0.2">
      <c r="A66" t="s">
        <v>265</v>
      </c>
      <c r="B66" t="s">
        <v>266</v>
      </c>
      <c r="C66" t="s">
        <v>267</v>
      </c>
      <c r="D66" t="s">
        <v>47</v>
      </c>
      <c r="E66" t="s">
        <v>264</v>
      </c>
      <c r="F66" t="s">
        <v>89</v>
      </c>
      <c r="G66" t="s">
        <v>21</v>
      </c>
      <c r="H66" t="s">
        <v>35</v>
      </c>
      <c r="I66" t="s">
        <v>21</v>
      </c>
      <c r="J66" t="s">
        <v>23</v>
      </c>
      <c r="K66" t="s">
        <v>24</v>
      </c>
      <c r="L66" t="s">
        <v>24</v>
      </c>
      <c r="M66" t="s">
        <v>24</v>
      </c>
      <c r="N66" t="s">
        <v>24</v>
      </c>
      <c r="O66" t="s">
        <v>24</v>
      </c>
    </row>
    <row r="67" spans="1:15" x14ac:dyDescent="0.2">
      <c r="A67" t="s">
        <v>268</v>
      </c>
      <c r="B67" t="s">
        <v>269</v>
      </c>
      <c r="C67" t="s">
        <v>270</v>
      </c>
      <c r="D67" t="s">
        <v>47</v>
      </c>
      <c r="E67" t="s">
        <v>271</v>
      </c>
      <c r="F67" t="s">
        <v>89</v>
      </c>
      <c r="G67" t="s">
        <v>21</v>
      </c>
      <c r="H67" t="s">
        <v>35</v>
      </c>
      <c r="I67" t="s">
        <v>21</v>
      </c>
      <c r="J67" t="s">
        <v>23</v>
      </c>
      <c r="K67" t="s">
        <v>24</v>
      </c>
      <c r="L67" t="s">
        <v>24</v>
      </c>
      <c r="M67" t="s">
        <v>24</v>
      </c>
      <c r="N67" t="s">
        <v>24</v>
      </c>
      <c r="O67" t="s">
        <v>24</v>
      </c>
    </row>
    <row r="68" spans="1:15" x14ac:dyDescent="0.2">
      <c r="A68" t="s">
        <v>272</v>
      </c>
      <c r="B68" t="s">
        <v>273</v>
      </c>
      <c r="C68" t="s">
        <v>274</v>
      </c>
      <c r="D68" t="s">
        <v>47</v>
      </c>
      <c r="E68" t="s">
        <v>275</v>
      </c>
      <c r="F68" t="s">
        <v>89</v>
      </c>
      <c r="G68" t="s">
        <v>21</v>
      </c>
      <c r="H68" t="s">
        <v>35</v>
      </c>
      <c r="I68" t="s">
        <v>21</v>
      </c>
      <c r="J68" t="s">
        <v>23</v>
      </c>
      <c r="K68" t="s">
        <v>24</v>
      </c>
      <c r="L68" t="s">
        <v>24</v>
      </c>
      <c r="M68" t="s">
        <v>24</v>
      </c>
      <c r="N68" t="s">
        <v>24</v>
      </c>
      <c r="O68" t="s">
        <v>24</v>
      </c>
    </row>
    <row r="69" spans="1:15" x14ac:dyDescent="0.2">
      <c r="A69" t="s">
        <v>276</v>
      </c>
      <c r="B69" t="s">
        <v>277</v>
      </c>
      <c r="C69" t="s">
        <v>27</v>
      </c>
      <c r="D69" t="s">
        <v>47</v>
      </c>
      <c r="E69" t="s">
        <v>278</v>
      </c>
      <c r="F69" t="s">
        <v>29</v>
      </c>
      <c r="G69" t="s">
        <v>23</v>
      </c>
      <c r="H69" t="s">
        <v>24</v>
      </c>
      <c r="I69" t="s">
        <v>24</v>
      </c>
      <c r="J69" t="s">
        <v>23</v>
      </c>
      <c r="K69" t="s">
        <v>24</v>
      </c>
      <c r="L69" t="s">
        <v>24</v>
      </c>
      <c r="M69" t="s">
        <v>24</v>
      </c>
      <c r="N69" t="s">
        <v>24</v>
      </c>
      <c r="O69" t="s">
        <v>24</v>
      </c>
    </row>
    <row r="70" spans="1:15" x14ac:dyDescent="0.2">
      <c r="A70" t="s">
        <v>279</v>
      </c>
      <c r="B70" t="s">
        <v>280</v>
      </c>
      <c r="C70" t="s">
        <v>281</v>
      </c>
      <c r="D70" t="s">
        <v>282</v>
      </c>
      <c r="E70" t="s">
        <v>283</v>
      </c>
      <c r="F70" t="s">
        <v>284</v>
      </c>
      <c r="G70" t="s">
        <v>21</v>
      </c>
      <c r="H70" t="s">
        <v>24</v>
      </c>
      <c r="I70" t="s">
        <v>24</v>
      </c>
      <c r="J70" t="s">
        <v>23</v>
      </c>
      <c r="K70" t="s">
        <v>24</v>
      </c>
      <c r="L70" t="s">
        <v>24</v>
      </c>
      <c r="M70" t="s">
        <v>24</v>
      </c>
      <c r="N70" t="s">
        <v>24</v>
      </c>
      <c r="O70" t="s">
        <v>24</v>
      </c>
    </row>
    <row r="71" spans="1:15" x14ac:dyDescent="0.2">
      <c r="A71" t="s">
        <v>285</v>
      </c>
      <c r="B71" t="s">
        <v>286</v>
      </c>
      <c r="C71" t="s">
        <v>287</v>
      </c>
      <c r="D71" t="s">
        <v>42</v>
      </c>
      <c r="E71" t="s">
        <v>288</v>
      </c>
      <c r="F71" t="s">
        <v>29</v>
      </c>
      <c r="G71" t="s">
        <v>23</v>
      </c>
      <c r="H71" t="s">
        <v>24</v>
      </c>
      <c r="I71" t="s">
        <v>24</v>
      </c>
      <c r="J71" t="s">
        <v>23</v>
      </c>
      <c r="K71" t="s">
        <v>289</v>
      </c>
      <c r="L71" t="s">
        <v>24</v>
      </c>
      <c r="M71" t="s">
        <v>24</v>
      </c>
      <c r="N71" t="s">
        <v>24</v>
      </c>
      <c r="O71" t="s">
        <v>24</v>
      </c>
    </row>
    <row r="72" spans="1:15" x14ac:dyDescent="0.2">
      <c r="A72" t="s">
        <v>290</v>
      </c>
      <c r="B72" t="s">
        <v>291</v>
      </c>
      <c r="C72" t="s">
        <v>17</v>
      </c>
      <c r="D72" t="s">
        <v>42</v>
      </c>
      <c r="E72" t="s">
        <v>292</v>
      </c>
      <c r="F72" t="s">
        <v>89</v>
      </c>
      <c r="G72" t="s">
        <v>21</v>
      </c>
      <c r="H72" t="s">
        <v>24</v>
      </c>
      <c r="I72" t="s">
        <v>24</v>
      </c>
      <c r="J72" t="s">
        <v>23</v>
      </c>
      <c r="K72" t="s">
        <v>293</v>
      </c>
      <c r="L72" t="s">
        <v>294</v>
      </c>
      <c r="M72" t="s">
        <v>24</v>
      </c>
      <c r="N72" t="s">
        <v>295</v>
      </c>
      <c r="O72" t="s">
        <v>296</v>
      </c>
    </row>
    <row r="73" spans="1:15" x14ac:dyDescent="0.2">
      <c r="A73" t="s">
        <v>297</v>
      </c>
      <c r="B73" t="s">
        <v>298</v>
      </c>
      <c r="C73" t="s">
        <v>299</v>
      </c>
      <c r="D73" t="s">
        <v>42</v>
      </c>
      <c r="E73" t="s">
        <v>300</v>
      </c>
      <c r="F73" t="s">
        <v>89</v>
      </c>
      <c r="G73" t="s">
        <v>21</v>
      </c>
      <c r="H73" t="s">
        <v>24</v>
      </c>
      <c r="I73" t="s">
        <v>24</v>
      </c>
      <c r="J73" t="s">
        <v>23</v>
      </c>
      <c r="K73" t="s">
        <v>293</v>
      </c>
      <c r="L73" t="s">
        <v>301</v>
      </c>
      <c r="M73" t="s">
        <v>24</v>
      </c>
      <c r="N73" t="s">
        <v>302</v>
      </c>
      <c r="O73" t="s">
        <v>303</v>
      </c>
    </row>
    <row r="74" spans="1:15" x14ac:dyDescent="0.2">
      <c r="A74" t="s">
        <v>304</v>
      </c>
      <c r="B74" t="s">
        <v>305</v>
      </c>
      <c r="C74" t="s">
        <v>306</v>
      </c>
      <c r="D74" t="s">
        <v>18</v>
      </c>
      <c r="E74" t="s">
        <v>307</v>
      </c>
      <c r="F74" t="s">
        <v>89</v>
      </c>
      <c r="G74" t="s">
        <v>21</v>
      </c>
      <c r="H74" t="s">
        <v>24</v>
      </c>
      <c r="I74" t="s">
        <v>24</v>
      </c>
      <c r="J74" t="s">
        <v>23</v>
      </c>
      <c r="K74" t="s">
        <v>293</v>
      </c>
      <c r="L74" t="s">
        <v>308</v>
      </c>
      <c r="M74" t="s">
        <v>24</v>
      </c>
      <c r="N74" t="s">
        <v>24</v>
      </c>
      <c r="O74" t="s">
        <v>296</v>
      </c>
    </row>
    <row r="75" spans="1:15" x14ac:dyDescent="0.2">
      <c r="A75" t="s">
        <v>309</v>
      </c>
      <c r="B75" t="s">
        <v>310</v>
      </c>
      <c r="C75" t="s">
        <v>311</v>
      </c>
      <c r="D75" t="s">
        <v>312</v>
      </c>
      <c r="E75" t="s">
        <v>313</v>
      </c>
      <c r="F75" t="s">
        <v>89</v>
      </c>
      <c r="G75" t="s">
        <v>21</v>
      </c>
      <c r="H75" t="s">
        <v>24</v>
      </c>
      <c r="I75" t="s">
        <v>24</v>
      </c>
      <c r="J75" t="s">
        <v>21</v>
      </c>
      <c r="K75" t="s">
        <v>293</v>
      </c>
      <c r="L75" t="s">
        <v>301</v>
      </c>
      <c r="M75" t="s">
        <v>24</v>
      </c>
      <c r="N75" t="s">
        <v>314</v>
      </c>
      <c r="O75" t="s">
        <v>315</v>
      </c>
    </row>
    <row r="76" spans="1:15" x14ac:dyDescent="0.2">
      <c r="A76" t="s">
        <v>316</v>
      </c>
      <c r="B76" t="s">
        <v>317</v>
      </c>
      <c r="C76" t="s">
        <v>318</v>
      </c>
      <c r="D76" t="s">
        <v>47</v>
      </c>
      <c r="E76" t="s">
        <v>319</v>
      </c>
      <c r="F76" t="s">
        <v>89</v>
      </c>
      <c r="G76" t="s">
        <v>21</v>
      </c>
      <c r="H76" t="s">
        <v>24</v>
      </c>
      <c r="I76" t="s">
        <v>24</v>
      </c>
      <c r="J76" t="s">
        <v>23</v>
      </c>
      <c r="K76" t="s">
        <v>320</v>
      </c>
      <c r="L76" t="s">
        <v>321</v>
      </c>
      <c r="M76" t="s">
        <v>24</v>
      </c>
      <c r="N76" t="s">
        <v>314</v>
      </c>
      <c r="O76" t="s">
        <v>322</v>
      </c>
    </row>
    <row r="77" spans="1:15" x14ac:dyDescent="0.2">
      <c r="A77" t="s">
        <v>323</v>
      </c>
      <c r="B77" t="s">
        <v>324</v>
      </c>
      <c r="C77" t="s">
        <v>17</v>
      </c>
      <c r="D77" t="s">
        <v>42</v>
      </c>
      <c r="E77" t="s">
        <v>325</v>
      </c>
      <c r="F77" t="s">
        <v>89</v>
      </c>
      <c r="G77" t="s">
        <v>23</v>
      </c>
      <c r="H77" t="s">
        <v>24</v>
      </c>
      <c r="I77" t="s">
        <v>24</v>
      </c>
      <c r="J77" t="s">
        <v>23</v>
      </c>
      <c r="K77" t="s">
        <v>326</v>
      </c>
      <c r="L77" t="s">
        <v>308</v>
      </c>
      <c r="M77" t="s">
        <v>24</v>
      </c>
      <c r="N77" t="s">
        <v>295</v>
      </c>
      <c r="O77" t="s">
        <v>327</v>
      </c>
    </row>
    <row r="78" spans="1:15" x14ac:dyDescent="0.2">
      <c r="A78" t="s">
        <v>328</v>
      </c>
      <c r="B78" t="s">
        <v>329</v>
      </c>
      <c r="C78" t="s">
        <v>330</v>
      </c>
      <c r="D78" t="s">
        <v>18</v>
      </c>
      <c r="E78" t="s">
        <v>331</v>
      </c>
      <c r="F78" t="s">
        <v>20</v>
      </c>
      <c r="G78" t="s">
        <v>21</v>
      </c>
      <c r="H78" t="s">
        <v>24</v>
      </c>
      <c r="I78" t="s">
        <v>24</v>
      </c>
      <c r="J78" t="s">
        <v>23</v>
      </c>
      <c r="K78" t="s">
        <v>326</v>
      </c>
      <c r="L78" t="s">
        <v>321</v>
      </c>
      <c r="M78" t="s">
        <v>24</v>
      </c>
      <c r="N78" t="s">
        <v>302</v>
      </c>
      <c r="O78" t="s">
        <v>296</v>
      </c>
    </row>
    <row r="79" spans="1:15" x14ac:dyDescent="0.2">
      <c r="A79" t="s">
        <v>332</v>
      </c>
      <c r="B79" t="s">
        <v>333</v>
      </c>
      <c r="C79" t="s">
        <v>17</v>
      </c>
      <c r="D79" t="s">
        <v>18</v>
      </c>
      <c r="E79" t="s">
        <v>334</v>
      </c>
      <c r="F79" t="s">
        <v>89</v>
      </c>
      <c r="G79" t="s">
        <v>21</v>
      </c>
      <c r="H79" t="s">
        <v>24</v>
      </c>
      <c r="I79" t="s">
        <v>24</v>
      </c>
      <c r="J79" t="s">
        <v>23</v>
      </c>
      <c r="K79" t="s">
        <v>293</v>
      </c>
      <c r="L79" t="s">
        <v>301</v>
      </c>
      <c r="M79" t="s">
        <v>24</v>
      </c>
      <c r="N79" t="s">
        <v>302</v>
      </c>
      <c r="O79" t="s">
        <v>296</v>
      </c>
    </row>
    <row r="80" spans="1:15" x14ac:dyDescent="0.2">
      <c r="A80" t="s">
        <v>335</v>
      </c>
      <c r="B80" t="s">
        <v>336</v>
      </c>
      <c r="C80" t="s">
        <v>337</v>
      </c>
      <c r="D80" t="s">
        <v>312</v>
      </c>
      <c r="E80" t="s">
        <v>338</v>
      </c>
      <c r="F80" t="s">
        <v>89</v>
      </c>
      <c r="G80" t="s">
        <v>21</v>
      </c>
      <c r="H80" t="s">
        <v>24</v>
      </c>
      <c r="I80" t="s">
        <v>24</v>
      </c>
      <c r="J80" t="s">
        <v>23</v>
      </c>
      <c r="K80" t="s">
        <v>293</v>
      </c>
      <c r="L80" t="s">
        <v>321</v>
      </c>
      <c r="M80" t="s">
        <v>24</v>
      </c>
      <c r="N80" t="s">
        <v>302</v>
      </c>
      <c r="O80" t="s">
        <v>296</v>
      </c>
    </row>
    <row r="81" spans="1:15" x14ac:dyDescent="0.2">
      <c r="A81" t="s">
        <v>339</v>
      </c>
      <c r="B81" t="s">
        <v>340</v>
      </c>
      <c r="C81" t="s">
        <v>27</v>
      </c>
      <c r="D81" t="s">
        <v>47</v>
      </c>
      <c r="E81" t="s">
        <v>341</v>
      </c>
      <c r="F81" t="s">
        <v>89</v>
      </c>
      <c r="G81" t="s">
        <v>23</v>
      </c>
      <c r="H81" t="s">
        <v>24</v>
      </c>
      <c r="I81" t="s">
        <v>24</v>
      </c>
      <c r="J81" t="s">
        <v>23</v>
      </c>
      <c r="K81" t="s">
        <v>289</v>
      </c>
      <c r="L81" t="s">
        <v>301</v>
      </c>
      <c r="M81" t="s">
        <v>24</v>
      </c>
      <c r="N81" t="s">
        <v>342</v>
      </c>
      <c r="O81" t="s">
        <v>296</v>
      </c>
    </row>
    <row r="82" spans="1:15" x14ac:dyDescent="0.2">
      <c r="A82" t="s">
        <v>343</v>
      </c>
      <c r="B82" t="s">
        <v>344</v>
      </c>
      <c r="C82" t="s">
        <v>205</v>
      </c>
      <c r="D82" t="s">
        <v>18</v>
      </c>
      <c r="E82" t="s">
        <v>345</v>
      </c>
      <c r="F82" t="s">
        <v>89</v>
      </c>
      <c r="G82" t="s">
        <v>21</v>
      </c>
      <c r="H82" t="s">
        <v>24</v>
      </c>
      <c r="I82" t="s">
        <v>24</v>
      </c>
      <c r="J82" t="s">
        <v>21</v>
      </c>
      <c r="K82" t="s">
        <v>293</v>
      </c>
      <c r="L82" t="s">
        <v>301</v>
      </c>
      <c r="M82" t="s">
        <v>24</v>
      </c>
      <c r="N82" t="s">
        <v>302</v>
      </c>
      <c r="O82" t="s">
        <v>296</v>
      </c>
    </row>
    <row r="83" spans="1:15" x14ac:dyDescent="0.2">
      <c r="A83" t="s">
        <v>346</v>
      </c>
      <c r="B83" t="s">
        <v>347</v>
      </c>
      <c r="C83" t="s">
        <v>348</v>
      </c>
      <c r="D83" t="s">
        <v>47</v>
      </c>
      <c r="E83" t="s">
        <v>349</v>
      </c>
      <c r="F83" t="s">
        <v>89</v>
      </c>
      <c r="G83" t="s">
        <v>21</v>
      </c>
      <c r="H83" t="s">
        <v>24</v>
      </c>
      <c r="I83" t="s">
        <v>24</v>
      </c>
      <c r="J83" t="s">
        <v>23</v>
      </c>
      <c r="K83" t="s">
        <v>350</v>
      </c>
      <c r="L83" t="s">
        <v>321</v>
      </c>
      <c r="M83" t="s">
        <v>24</v>
      </c>
      <c r="N83" t="s">
        <v>351</v>
      </c>
      <c r="O83" t="s">
        <v>352</v>
      </c>
    </row>
    <row r="84" spans="1:15" x14ac:dyDescent="0.2">
      <c r="A84" t="s">
        <v>353</v>
      </c>
      <c r="B84" t="s">
        <v>354</v>
      </c>
      <c r="C84" t="s">
        <v>355</v>
      </c>
      <c r="D84" t="s">
        <v>47</v>
      </c>
      <c r="E84" t="s">
        <v>356</v>
      </c>
      <c r="F84" t="s">
        <v>89</v>
      </c>
      <c r="G84" t="s">
        <v>21</v>
      </c>
      <c r="H84" t="s">
        <v>24</v>
      </c>
      <c r="I84" t="s">
        <v>24</v>
      </c>
      <c r="J84" t="s">
        <v>21</v>
      </c>
      <c r="K84" t="s">
        <v>289</v>
      </c>
      <c r="L84" t="s">
        <v>321</v>
      </c>
      <c r="M84" t="s">
        <v>24</v>
      </c>
      <c r="N84" t="s">
        <v>302</v>
      </c>
      <c r="O84" t="s">
        <v>357</v>
      </c>
    </row>
    <row r="85" spans="1:15" x14ac:dyDescent="0.2">
      <c r="A85" t="s">
        <v>358</v>
      </c>
      <c r="B85" t="s">
        <v>359</v>
      </c>
      <c r="C85" t="s">
        <v>17</v>
      </c>
      <c r="D85" t="s">
        <v>18</v>
      </c>
      <c r="E85" t="s">
        <v>360</v>
      </c>
      <c r="F85" t="s">
        <v>235</v>
      </c>
      <c r="G85" t="s">
        <v>23</v>
      </c>
      <c r="H85" t="s">
        <v>24</v>
      </c>
      <c r="I85" t="s">
        <v>24</v>
      </c>
      <c r="J85" t="s">
        <v>23</v>
      </c>
      <c r="K85" t="s">
        <v>350</v>
      </c>
      <c r="L85" t="s">
        <v>308</v>
      </c>
      <c r="M85" t="s">
        <v>24</v>
      </c>
      <c r="N85" t="s">
        <v>302</v>
      </c>
      <c r="O85" t="s">
        <v>296</v>
      </c>
    </row>
    <row r="86" spans="1:15" x14ac:dyDescent="0.2">
      <c r="A86" t="s">
        <v>361</v>
      </c>
      <c r="B86" t="s">
        <v>362</v>
      </c>
      <c r="C86" t="s">
        <v>17</v>
      </c>
      <c r="D86" t="s">
        <v>42</v>
      </c>
      <c r="E86" t="s">
        <v>360</v>
      </c>
      <c r="F86" t="s">
        <v>235</v>
      </c>
      <c r="G86" t="s">
        <v>23</v>
      </c>
      <c r="H86" t="s">
        <v>24</v>
      </c>
      <c r="I86" t="s">
        <v>24</v>
      </c>
      <c r="J86" t="s">
        <v>23</v>
      </c>
      <c r="K86" t="s">
        <v>293</v>
      </c>
      <c r="L86" t="s">
        <v>301</v>
      </c>
      <c r="M86" t="s">
        <v>24</v>
      </c>
      <c r="N86" t="s">
        <v>302</v>
      </c>
      <c r="O86" t="s">
        <v>296</v>
      </c>
    </row>
    <row r="87" spans="1:15" x14ac:dyDescent="0.2">
      <c r="A87" t="s">
        <v>363</v>
      </c>
      <c r="B87" t="s">
        <v>364</v>
      </c>
      <c r="C87" t="s">
        <v>103</v>
      </c>
      <c r="D87" t="s">
        <v>18</v>
      </c>
      <c r="E87" t="s">
        <v>365</v>
      </c>
      <c r="F87" t="s">
        <v>260</v>
      </c>
      <c r="G87" t="s">
        <v>23</v>
      </c>
      <c r="H87" t="s">
        <v>24</v>
      </c>
      <c r="I87" t="s">
        <v>24</v>
      </c>
      <c r="J87" t="s">
        <v>23</v>
      </c>
      <c r="K87" t="s">
        <v>293</v>
      </c>
      <c r="L87" t="s">
        <v>321</v>
      </c>
      <c r="M87" t="s">
        <v>24</v>
      </c>
      <c r="N87" t="s">
        <v>295</v>
      </c>
      <c r="O87" t="s">
        <v>366</v>
      </c>
    </row>
    <row r="88" spans="1:15" x14ac:dyDescent="0.2">
      <c r="A88" t="s">
        <v>367</v>
      </c>
      <c r="B88" t="s">
        <v>368</v>
      </c>
      <c r="C88" t="s">
        <v>17</v>
      </c>
      <c r="D88" t="s">
        <v>18</v>
      </c>
      <c r="E88" t="s">
        <v>369</v>
      </c>
      <c r="F88" t="s">
        <v>89</v>
      </c>
      <c r="G88" t="s">
        <v>23</v>
      </c>
      <c r="H88" t="s">
        <v>24</v>
      </c>
      <c r="I88" t="s">
        <v>24</v>
      </c>
      <c r="J88" t="s">
        <v>23</v>
      </c>
      <c r="K88" t="s">
        <v>326</v>
      </c>
      <c r="L88" t="s">
        <v>321</v>
      </c>
      <c r="M88" t="s">
        <v>24</v>
      </c>
      <c r="N88" t="s">
        <v>295</v>
      </c>
      <c r="O88" t="s">
        <v>296</v>
      </c>
    </row>
    <row r="89" spans="1:15" x14ac:dyDescent="0.2">
      <c r="A89" t="s">
        <v>370</v>
      </c>
      <c r="B89" t="s">
        <v>371</v>
      </c>
      <c r="C89" t="s">
        <v>372</v>
      </c>
      <c r="D89" t="s">
        <v>282</v>
      </c>
      <c r="E89" t="s">
        <v>373</v>
      </c>
      <c r="F89" t="s">
        <v>89</v>
      </c>
      <c r="G89" t="s">
        <v>21</v>
      </c>
      <c r="H89" t="s">
        <v>24</v>
      </c>
      <c r="I89" t="s">
        <v>24</v>
      </c>
      <c r="J89" t="s">
        <v>23</v>
      </c>
      <c r="K89" t="s">
        <v>326</v>
      </c>
      <c r="L89" t="s">
        <v>321</v>
      </c>
      <c r="M89" t="s">
        <v>24</v>
      </c>
      <c r="N89" t="s">
        <v>295</v>
      </c>
      <c r="O89" t="s">
        <v>296</v>
      </c>
    </row>
    <row r="90" spans="1:15" x14ac:dyDescent="0.2">
      <c r="A90" t="s">
        <v>374</v>
      </c>
      <c r="B90" t="s">
        <v>375</v>
      </c>
      <c r="C90" t="s">
        <v>376</v>
      </c>
      <c r="D90" t="s">
        <v>312</v>
      </c>
      <c r="E90" t="s">
        <v>264</v>
      </c>
      <c r="F90" t="s">
        <v>89</v>
      </c>
      <c r="G90" t="s">
        <v>21</v>
      </c>
      <c r="H90" t="s">
        <v>24</v>
      </c>
      <c r="I90" t="s">
        <v>24</v>
      </c>
      <c r="J90" t="s">
        <v>23</v>
      </c>
      <c r="K90" t="s">
        <v>293</v>
      </c>
      <c r="L90" t="s">
        <v>321</v>
      </c>
      <c r="M90" t="s">
        <v>24</v>
      </c>
      <c r="N90" t="s">
        <v>295</v>
      </c>
      <c r="O90" t="s">
        <v>296</v>
      </c>
    </row>
    <row r="91" spans="1:15" x14ac:dyDescent="0.2">
      <c r="A91" t="s">
        <v>377</v>
      </c>
      <c r="B91" t="s">
        <v>378</v>
      </c>
      <c r="C91" t="s">
        <v>379</v>
      </c>
      <c r="D91" t="s">
        <v>312</v>
      </c>
      <c r="E91" t="s">
        <v>349</v>
      </c>
      <c r="F91" t="s">
        <v>89</v>
      </c>
      <c r="G91" t="s">
        <v>21</v>
      </c>
      <c r="H91" t="s">
        <v>24</v>
      </c>
      <c r="I91" t="s">
        <v>24</v>
      </c>
      <c r="J91" t="s">
        <v>23</v>
      </c>
      <c r="K91" t="s">
        <v>293</v>
      </c>
      <c r="L91" t="s">
        <v>321</v>
      </c>
      <c r="M91" t="s">
        <v>24</v>
      </c>
      <c r="N91" t="s">
        <v>302</v>
      </c>
      <c r="O91" t="s">
        <v>380</v>
      </c>
    </row>
    <row r="92" spans="1:15" x14ac:dyDescent="0.2">
      <c r="A92" t="s">
        <v>381</v>
      </c>
      <c r="B92" t="s">
        <v>382</v>
      </c>
      <c r="C92" t="s">
        <v>27</v>
      </c>
      <c r="D92" t="s">
        <v>18</v>
      </c>
      <c r="E92" t="s">
        <v>383</v>
      </c>
      <c r="F92" t="s">
        <v>69</v>
      </c>
      <c r="G92" t="s">
        <v>21</v>
      </c>
      <c r="H92" t="s">
        <v>24</v>
      </c>
      <c r="I92" t="s">
        <v>24</v>
      </c>
      <c r="J92" t="s">
        <v>23</v>
      </c>
      <c r="K92" t="s">
        <v>326</v>
      </c>
      <c r="L92" t="s">
        <v>321</v>
      </c>
      <c r="M92" t="s">
        <v>24</v>
      </c>
      <c r="N92" t="s">
        <v>295</v>
      </c>
      <c r="O92" t="s">
        <v>296</v>
      </c>
    </row>
    <row r="93" spans="1:15" x14ac:dyDescent="0.2">
      <c r="A93" t="s">
        <v>384</v>
      </c>
      <c r="B93" t="s">
        <v>385</v>
      </c>
      <c r="C93" t="s">
        <v>386</v>
      </c>
      <c r="D93" t="s">
        <v>47</v>
      </c>
      <c r="E93" t="s">
        <v>111</v>
      </c>
      <c r="F93" t="s">
        <v>260</v>
      </c>
      <c r="G93" t="s">
        <v>21</v>
      </c>
      <c r="H93" t="s">
        <v>24</v>
      </c>
      <c r="I93" t="s">
        <v>24</v>
      </c>
      <c r="J93" t="s">
        <v>23</v>
      </c>
      <c r="K93" t="s">
        <v>293</v>
      </c>
      <c r="L93" t="s">
        <v>321</v>
      </c>
      <c r="M93" t="s">
        <v>24</v>
      </c>
      <c r="N93" t="s">
        <v>351</v>
      </c>
      <c r="O93" t="s">
        <v>296</v>
      </c>
    </row>
    <row r="94" spans="1:15" x14ac:dyDescent="0.2">
      <c r="A94" t="s">
        <v>387</v>
      </c>
      <c r="B94" t="s">
        <v>388</v>
      </c>
      <c r="C94" t="s">
        <v>389</v>
      </c>
      <c r="D94" t="s">
        <v>47</v>
      </c>
      <c r="E94" t="s">
        <v>390</v>
      </c>
      <c r="F94" t="s">
        <v>20</v>
      </c>
      <c r="G94" t="s">
        <v>21</v>
      </c>
      <c r="H94" t="s">
        <v>24</v>
      </c>
      <c r="I94" t="s">
        <v>24</v>
      </c>
      <c r="J94" t="s">
        <v>23</v>
      </c>
      <c r="K94" t="s">
        <v>293</v>
      </c>
      <c r="L94" t="s">
        <v>301</v>
      </c>
      <c r="M94" t="s">
        <v>24</v>
      </c>
      <c r="N94" t="s">
        <v>314</v>
      </c>
      <c r="O94" t="s">
        <v>296</v>
      </c>
    </row>
    <row r="95" spans="1:15" x14ac:dyDescent="0.2">
      <c r="A95" t="s">
        <v>391</v>
      </c>
      <c r="B95" t="s">
        <v>392</v>
      </c>
      <c r="C95" t="s">
        <v>17</v>
      </c>
      <c r="D95" t="s">
        <v>18</v>
      </c>
      <c r="E95" t="s">
        <v>393</v>
      </c>
      <c r="F95" t="s">
        <v>235</v>
      </c>
      <c r="G95" t="s">
        <v>23</v>
      </c>
      <c r="H95" t="s">
        <v>24</v>
      </c>
      <c r="I95" t="s">
        <v>24</v>
      </c>
      <c r="J95" t="s">
        <v>23</v>
      </c>
      <c r="K95" t="s">
        <v>326</v>
      </c>
      <c r="L95" t="s">
        <v>321</v>
      </c>
      <c r="M95" t="s">
        <v>24</v>
      </c>
      <c r="N95" t="s">
        <v>302</v>
      </c>
      <c r="O95" t="s">
        <v>296</v>
      </c>
    </row>
    <row r="96" spans="1:15" x14ac:dyDescent="0.2">
      <c r="A96" t="s">
        <v>394</v>
      </c>
      <c r="B96" t="s">
        <v>395</v>
      </c>
      <c r="C96" t="s">
        <v>17</v>
      </c>
      <c r="D96" t="s">
        <v>18</v>
      </c>
      <c r="E96" t="s">
        <v>396</v>
      </c>
      <c r="F96" t="s">
        <v>89</v>
      </c>
      <c r="G96" t="s">
        <v>21</v>
      </c>
      <c r="H96" t="s">
        <v>24</v>
      </c>
      <c r="I96" t="s">
        <v>24</v>
      </c>
      <c r="J96" t="s">
        <v>23</v>
      </c>
      <c r="K96" t="s">
        <v>350</v>
      </c>
      <c r="L96" t="s">
        <v>24</v>
      </c>
      <c r="M96" t="s">
        <v>24</v>
      </c>
      <c r="N96" t="s">
        <v>302</v>
      </c>
      <c r="O96" t="s">
        <v>397</v>
      </c>
    </row>
    <row r="97" spans="1:15" x14ac:dyDescent="0.2">
      <c r="A97" t="s">
        <v>398</v>
      </c>
      <c r="B97" t="s">
        <v>399</v>
      </c>
      <c r="C97" t="s">
        <v>27</v>
      </c>
      <c r="D97" t="s">
        <v>42</v>
      </c>
      <c r="E97" t="s">
        <v>400</v>
      </c>
      <c r="F97" t="s">
        <v>284</v>
      </c>
      <c r="G97" t="s">
        <v>21</v>
      </c>
      <c r="H97" t="s">
        <v>24</v>
      </c>
      <c r="I97" t="s">
        <v>24</v>
      </c>
      <c r="J97" t="s">
        <v>23</v>
      </c>
      <c r="K97" t="s">
        <v>326</v>
      </c>
      <c r="L97" t="s">
        <v>321</v>
      </c>
      <c r="M97" t="s">
        <v>24</v>
      </c>
      <c r="N97" t="s">
        <v>24</v>
      </c>
      <c r="O97" t="s">
        <v>296</v>
      </c>
    </row>
    <row r="98" spans="1:15" x14ac:dyDescent="0.2">
      <c r="A98" t="s">
        <v>401</v>
      </c>
      <c r="B98" t="s">
        <v>402</v>
      </c>
      <c r="C98" t="s">
        <v>17</v>
      </c>
      <c r="D98" t="s">
        <v>18</v>
      </c>
      <c r="E98" t="s">
        <v>403</v>
      </c>
      <c r="F98" t="s">
        <v>89</v>
      </c>
      <c r="G98" t="s">
        <v>23</v>
      </c>
      <c r="H98" t="s">
        <v>24</v>
      </c>
      <c r="I98" t="s">
        <v>24</v>
      </c>
      <c r="J98" t="s">
        <v>23</v>
      </c>
      <c r="K98" t="s">
        <v>293</v>
      </c>
      <c r="L98" t="s">
        <v>308</v>
      </c>
      <c r="M98" t="s">
        <v>24</v>
      </c>
      <c r="N98" t="s">
        <v>302</v>
      </c>
      <c r="O98" t="s">
        <v>404</v>
      </c>
    </row>
    <row r="99" spans="1:15" x14ac:dyDescent="0.2">
      <c r="A99" t="s">
        <v>405</v>
      </c>
      <c r="B99" t="s">
        <v>406</v>
      </c>
      <c r="C99" t="s">
        <v>407</v>
      </c>
      <c r="D99" t="s">
        <v>312</v>
      </c>
      <c r="E99" t="s">
        <v>408</v>
      </c>
      <c r="F99" t="s">
        <v>69</v>
      </c>
      <c r="G99" t="s">
        <v>21</v>
      </c>
      <c r="H99" t="s">
        <v>24</v>
      </c>
      <c r="I99" t="s">
        <v>24</v>
      </c>
      <c r="J99" t="s">
        <v>23</v>
      </c>
      <c r="K99" t="s">
        <v>350</v>
      </c>
      <c r="L99" t="s">
        <v>321</v>
      </c>
      <c r="M99" t="s">
        <v>24</v>
      </c>
      <c r="N99" t="s">
        <v>24</v>
      </c>
      <c r="O99" t="s">
        <v>296</v>
      </c>
    </row>
    <row r="100" spans="1:15" x14ac:dyDescent="0.2">
      <c r="A100" t="s">
        <v>409</v>
      </c>
      <c r="B100" t="s">
        <v>410</v>
      </c>
      <c r="C100" t="s">
        <v>17</v>
      </c>
      <c r="D100" t="s">
        <v>47</v>
      </c>
      <c r="E100" t="s">
        <v>411</v>
      </c>
      <c r="F100" t="s">
        <v>89</v>
      </c>
      <c r="G100" t="s">
        <v>21</v>
      </c>
      <c r="H100" t="s">
        <v>24</v>
      </c>
      <c r="I100" t="s">
        <v>24</v>
      </c>
      <c r="J100" t="s">
        <v>21</v>
      </c>
      <c r="K100" t="s">
        <v>326</v>
      </c>
      <c r="L100" t="s">
        <v>321</v>
      </c>
      <c r="M100" t="s">
        <v>24</v>
      </c>
      <c r="N100" t="s">
        <v>351</v>
      </c>
      <c r="O100" t="s">
        <v>397</v>
      </c>
    </row>
    <row r="101" spans="1:15" x14ac:dyDescent="0.2">
      <c r="A101" t="s">
        <v>412</v>
      </c>
      <c r="B101" t="s">
        <v>413</v>
      </c>
      <c r="C101" t="s">
        <v>17</v>
      </c>
      <c r="D101" t="s">
        <v>18</v>
      </c>
      <c r="E101" t="s">
        <v>414</v>
      </c>
      <c r="F101" t="s">
        <v>89</v>
      </c>
      <c r="G101" t="s">
        <v>23</v>
      </c>
      <c r="H101" t="s">
        <v>24</v>
      </c>
      <c r="I101" t="s">
        <v>24</v>
      </c>
      <c r="J101" t="s">
        <v>21</v>
      </c>
      <c r="K101" t="s">
        <v>350</v>
      </c>
      <c r="L101" t="s">
        <v>321</v>
      </c>
      <c r="M101" t="s">
        <v>24</v>
      </c>
      <c r="N101" t="s">
        <v>302</v>
      </c>
      <c r="O101" t="s">
        <v>296</v>
      </c>
    </row>
    <row r="102" spans="1:15" x14ac:dyDescent="0.2">
      <c r="A102" t="s">
        <v>415</v>
      </c>
      <c r="B102" t="s">
        <v>416</v>
      </c>
      <c r="C102" t="s">
        <v>17</v>
      </c>
      <c r="D102" t="s">
        <v>18</v>
      </c>
      <c r="E102" t="s">
        <v>417</v>
      </c>
      <c r="F102" t="s">
        <v>89</v>
      </c>
      <c r="G102" t="s">
        <v>23</v>
      </c>
      <c r="H102" t="s">
        <v>24</v>
      </c>
      <c r="I102" t="s">
        <v>24</v>
      </c>
      <c r="J102" t="s">
        <v>23</v>
      </c>
      <c r="K102" t="s">
        <v>289</v>
      </c>
      <c r="L102" t="s">
        <v>321</v>
      </c>
      <c r="M102" t="s">
        <v>24</v>
      </c>
      <c r="N102" t="s">
        <v>302</v>
      </c>
      <c r="O102" t="s">
        <v>296</v>
      </c>
    </row>
    <row r="103" spans="1:15" x14ac:dyDescent="0.2">
      <c r="A103" t="s">
        <v>418</v>
      </c>
      <c r="B103" t="s">
        <v>419</v>
      </c>
      <c r="C103" t="s">
        <v>17</v>
      </c>
      <c r="D103" t="s">
        <v>42</v>
      </c>
      <c r="E103" t="s">
        <v>420</v>
      </c>
      <c r="F103" t="s">
        <v>89</v>
      </c>
      <c r="G103" t="s">
        <v>21</v>
      </c>
      <c r="H103" t="s">
        <v>24</v>
      </c>
      <c r="I103" t="s">
        <v>24</v>
      </c>
      <c r="J103" t="s">
        <v>23</v>
      </c>
      <c r="K103" t="s">
        <v>293</v>
      </c>
      <c r="L103" t="s">
        <v>321</v>
      </c>
      <c r="M103" t="s">
        <v>24</v>
      </c>
      <c r="N103" t="s">
        <v>295</v>
      </c>
      <c r="O103" t="s">
        <v>296</v>
      </c>
    </row>
    <row r="104" spans="1:15" x14ac:dyDescent="0.2">
      <c r="A104" t="s">
        <v>421</v>
      </c>
      <c r="B104" t="s">
        <v>422</v>
      </c>
      <c r="C104" t="s">
        <v>27</v>
      </c>
      <c r="D104" t="s">
        <v>47</v>
      </c>
      <c r="E104" t="s">
        <v>111</v>
      </c>
      <c r="F104" t="s">
        <v>89</v>
      </c>
      <c r="G104" t="s">
        <v>23</v>
      </c>
      <c r="H104" t="s">
        <v>24</v>
      </c>
      <c r="I104" t="s">
        <v>24</v>
      </c>
      <c r="J104" t="s">
        <v>21</v>
      </c>
      <c r="K104" t="s">
        <v>423</v>
      </c>
      <c r="L104" t="s">
        <v>321</v>
      </c>
      <c r="M104" t="s">
        <v>24</v>
      </c>
      <c r="N104" t="s">
        <v>302</v>
      </c>
      <c r="O104" t="s">
        <v>296</v>
      </c>
    </row>
    <row r="105" spans="1:15" x14ac:dyDescent="0.2">
      <c r="A105" t="s">
        <v>424</v>
      </c>
      <c r="B105" t="s">
        <v>425</v>
      </c>
      <c r="C105" t="s">
        <v>17</v>
      </c>
      <c r="D105" t="s">
        <v>47</v>
      </c>
      <c r="E105" t="s">
        <v>426</v>
      </c>
      <c r="F105" t="s">
        <v>69</v>
      </c>
      <c r="G105" t="s">
        <v>21</v>
      </c>
      <c r="H105" t="s">
        <v>24</v>
      </c>
      <c r="I105" t="s">
        <v>24</v>
      </c>
      <c r="J105" t="s">
        <v>23</v>
      </c>
      <c r="K105" t="s">
        <v>326</v>
      </c>
      <c r="L105" t="s">
        <v>321</v>
      </c>
      <c r="M105" t="s">
        <v>24</v>
      </c>
      <c r="N105" t="s">
        <v>302</v>
      </c>
      <c r="O105" t="s">
        <v>296</v>
      </c>
    </row>
    <row r="106" spans="1:15" x14ac:dyDescent="0.2">
      <c r="A106" t="s">
        <v>427</v>
      </c>
      <c r="B106" t="s">
        <v>428</v>
      </c>
      <c r="C106" t="s">
        <v>17</v>
      </c>
      <c r="D106" t="s">
        <v>18</v>
      </c>
      <c r="E106" t="s">
        <v>429</v>
      </c>
      <c r="F106" t="s">
        <v>89</v>
      </c>
      <c r="G106" t="s">
        <v>21</v>
      </c>
      <c r="H106" t="s">
        <v>24</v>
      </c>
      <c r="I106" t="s">
        <v>24</v>
      </c>
      <c r="J106" t="s">
        <v>23</v>
      </c>
      <c r="K106" t="s">
        <v>293</v>
      </c>
      <c r="L106" t="s">
        <v>321</v>
      </c>
      <c r="M106" t="s">
        <v>24</v>
      </c>
      <c r="N106" t="s">
        <v>314</v>
      </c>
      <c r="O106" t="s">
        <v>296</v>
      </c>
    </row>
    <row r="107" spans="1:15" x14ac:dyDescent="0.2">
      <c r="A107" t="s">
        <v>430</v>
      </c>
      <c r="B107" t="s">
        <v>431</v>
      </c>
      <c r="C107" t="s">
        <v>432</v>
      </c>
      <c r="D107" t="s">
        <v>47</v>
      </c>
      <c r="E107" t="s">
        <v>433</v>
      </c>
      <c r="F107" t="s">
        <v>69</v>
      </c>
      <c r="G107" t="s">
        <v>21</v>
      </c>
      <c r="H107" t="s">
        <v>24</v>
      </c>
      <c r="I107" t="s">
        <v>24</v>
      </c>
      <c r="J107" t="s">
        <v>23</v>
      </c>
      <c r="K107" t="s">
        <v>326</v>
      </c>
      <c r="L107" t="s">
        <v>321</v>
      </c>
      <c r="M107" t="s">
        <v>24</v>
      </c>
      <c r="N107" t="s">
        <v>302</v>
      </c>
      <c r="O107" t="s">
        <v>296</v>
      </c>
    </row>
    <row r="108" spans="1:15" x14ac:dyDescent="0.2">
      <c r="A108" t="s">
        <v>434</v>
      </c>
      <c r="B108" t="s">
        <v>435</v>
      </c>
      <c r="C108" t="s">
        <v>436</v>
      </c>
      <c r="D108" t="s">
        <v>18</v>
      </c>
      <c r="E108" t="s">
        <v>437</v>
      </c>
      <c r="F108" t="s">
        <v>89</v>
      </c>
      <c r="G108" t="s">
        <v>21</v>
      </c>
      <c r="H108" t="s">
        <v>24</v>
      </c>
      <c r="I108" t="s">
        <v>24</v>
      </c>
      <c r="J108" t="s">
        <v>21</v>
      </c>
      <c r="K108" t="s">
        <v>289</v>
      </c>
      <c r="L108" t="s">
        <v>321</v>
      </c>
      <c r="M108" t="s">
        <v>24</v>
      </c>
      <c r="N108" t="s">
        <v>302</v>
      </c>
      <c r="O108" t="s">
        <v>296</v>
      </c>
    </row>
    <row r="109" spans="1:15" x14ac:dyDescent="0.2">
      <c r="A109" t="s">
        <v>438</v>
      </c>
      <c r="B109" t="s">
        <v>439</v>
      </c>
      <c r="C109" t="s">
        <v>440</v>
      </c>
      <c r="D109" t="s">
        <v>47</v>
      </c>
      <c r="E109" t="s">
        <v>441</v>
      </c>
      <c r="F109" t="s">
        <v>84</v>
      </c>
      <c r="G109" t="s">
        <v>21</v>
      </c>
      <c r="H109" t="s">
        <v>24</v>
      </c>
      <c r="I109" t="s">
        <v>24</v>
      </c>
      <c r="J109" t="s">
        <v>23</v>
      </c>
      <c r="K109" t="s">
        <v>293</v>
      </c>
      <c r="L109" t="s">
        <v>321</v>
      </c>
      <c r="M109" t="s">
        <v>24</v>
      </c>
      <c r="N109" t="s">
        <v>295</v>
      </c>
      <c r="O109" t="s">
        <v>296</v>
      </c>
    </row>
    <row r="110" spans="1:15" x14ac:dyDescent="0.2">
      <c r="A110" t="s">
        <v>442</v>
      </c>
      <c r="B110" t="s">
        <v>443</v>
      </c>
      <c r="C110" t="s">
        <v>17</v>
      </c>
      <c r="D110" t="s">
        <v>42</v>
      </c>
      <c r="E110" t="s">
        <v>444</v>
      </c>
      <c r="F110" t="s">
        <v>69</v>
      </c>
      <c r="G110" t="s">
        <v>23</v>
      </c>
      <c r="H110" t="s">
        <v>24</v>
      </c>
      <c r="I110" t="s">
        <v>24</v>
      </c>
      <c r="J110" t="s">
        <v>23</v>
      </c>
      <c r="K110" t="s">
        <v>326</v>
      </c>
      <c r="L110" t="s">
        <v>321</v>
      </c>
      <c r="M110" t="s">
        <v>24</v>
      </c>
      <c r="N110" t="s">
        <v>295</v>
      </c>
      <c r="O110" t="s">
        <v>296</v>
      </c>
    </row>
    <row r="111" spans="1:15" x14ac:dyDescent="0.2">
      <c r="A111" t="s">
        <v>445</v>
      </c>
      <c r="B111" t="s">
        <v>446</v>
      </c>
      <c r="C111" t="s">
        <v>447</v>
      </c>
      <c r="D111" t="s">
        <v>47</v>
      </c>
      <c r="E111" t="s">
        <v>448</v>
      </c>
      <c r="F111" t="s">
        <v>89</v>
      </c>
      <c r="G111" t="s">
        <v>21</v>
      </c>
      <c r="H111" t="s">
        <v>24</v>
      </c>
      <c r="I111" t="s">
        <v>24</v>
      </c>
      <c r="J111" t="s">
        <v>21</v>
      </c>
      <c r="K111" t="s">
        <v>289</v>
      </c>
      <c r="L111" t="s">
        <v>301</v>
      </c>
      <c r="M111" t="s">
        <v>24</v>
      </c>
      <c r="N111" t="s">
        <v>314</v>
      </c>
      <c r="O111" t="s">
        <v>296</v>
      </c>
    </row>
    <row r="112" spans="1:15" x14ac:dyDescent="0.2">
      <c r="A112" t="s">
        <v>449</v>
      </c>
      <c r="B112" t="s">
        <v>450</v>
      </c>
      <c r="C112" t="s">
        <v>17</v>
      </c>
      <c r="D112" t="s">
        <v>42</v>
      </c>
      <c r="E112" t="s">
        <v>356</v>
      </c>
      <c r="F112" t="s">
        <v>79</v>
      </c>
      <c r="G112" t="s">
        <v>21</v>
      </c>
      <c r="H112" t="s">
        <v>24</v>
      </c>
      <c r="I112" t="s">
        <v>24</v>
      </c>
      <c r="J112" t="s">
        <v>23</v>
      </c>
      <c r="K112" t="s">
        <v>423</v>
      </c>
      <c r="L112" t="s">
        <v>301</v>
      </c>
      <c r="M112" t="s">
        <v>24</v>
      </c>
      <c r="N112" t="s">
        <v>302</v>
      </c>
      <c r="O112" t="s">
        <v>357</v>
      </c>
    </row>
    <row r="113" spans="1:15" x14ac:dyDescent="0.2">
      <c r="A113" t="s">
        <v>451</v>
      </c>
      <c r="B113" t="s">
        <v>452</v>
      </c>
      <c r="C113" t="s">
        <v>17</v>
      </c>
      <c r="D113" t="s">
        <v>18</v>
      </c>
      <c r="E113" t="s">
        <v>453</v>
      </c>
      <c r="F113" t="s">
        <v>89</v>
      </c>
      <c r="G113" t="s">
        <v>23</v>
      </c>
      <c r="H113" t="s">
        <v>24</v>
      </c>
      <c r="I113" t="s">
        <v>24</v>
      </c>
      <c r="J113" t="s">
        <v>23</v>
      </c>
      <c r="K113" t="s">
        <v>350</v>
      </c>
      <c r="L113" t="s">
        <v>321</v>
      </c>
      <c r="M113" t="s">
        <v>24</v>
      </c>
      <c r="N113" t="s">
        <v>302</v>
      </c>
      <c r="O113" t="s">
        <v>296</v>
      </c>
    </row>
    <row r="114" spans="1:15" x14ac:dyDescent="0.2">
      <c r="A114" t="s">
        <v>454</v>
      </c>
      <c r="B114" t="s">
        <v>455</v>
      </c>
      <c r="C114" t="s">
        <v>456</v>
      </c>
      <c r="D114" t="s">
        <v>47</v>
      </c>
      <c r="E114" t="s">
        <v>457</v>
      </c>
      <c r="F114" t="s">
        <v>89</v>
      </c>
      <c r="G114" t="s">
        <v>21</v>
      </c>
      <c r="H114" t="s">
        <v>24</v>
      </c>
      <c r="I114" t="s">
        <v>24</v>
      </c>
      <c r="J114" t="s">
        <v>23</v>
      </c>
      <c r="K114" t="s">
        <v>293</v>
      </c>
      <c r="L114" t="s">
        <v>308</v>
      </c>
      <c r="M114" t="s">
        <v>24</v>
      </c>
      <c r="N114" t="s">
        <v>302</v>
      </c>
      <c r="O114" t="s">
        <v>296</v>
      </c>
    </row>
    <row r="115" spans="1:15" x14ac:dyDescent="0.2">
      <c r="A115" t="s">
        <v>458</v>
      </c>
      <c r="B115" t="s">
        <v>459</v>
      </c>
      <c r="C115" t="s">
        <v>460</v>
      </c>
      <c r="D115" t="s">
        <v>18</v>
      </c>
      <c r="E115" t="s">
        <v>111</v>
      </c>
      <c r="F115" t="s">
        <v>69</v>
      </c>
      <c r="G115" t="s">
        <v>21</v>
      </c>
      <c r="H115" t="s">
        <v>24</v>
      </c>
      <c r="I115" t="s">
        <v>24</v>
      </c>
      <c r="J115" t="s">
        <v>23</v>
      </c>
      <c r="K115" t="s">
        <v>293</v>
      </c>
      <c r="L115" t="s">
        <v>321</v>
      </c>
      <c r="M115" t="s">
        <v>24</v>
      </c>
      <c r="N115" t="s">
        <v>24</v>
      </c>
      <c r="O115" t="s">
        <v>296</v>
      </c>
    </row>
    <row r="116" spans="1:15" x14ac:dyDescent="0.2">
      <c r="A116" t="s">
        <v>461</v>
      </c>
      <c r="B116" t="s">
        <v>462</v>
      </c>
      <c r="C116" t="s">
        <v>17</v>
      </c>
      <c r="D116" t="s">
        <v>18</v>
      </c>
      <c r="E116" t="s">
        <v>463</v>
      </c>
      <c r="F116" t="s">
        <v>69</v>
      </c>
      <c r="G116" t="s">
        <v>23</v>
      </c>
      <c r="H116" t="s">
        <v>24</v>
      </c>
      <c r="I116" t="s">
        <v>24</v>
      </c>
      <c r="J116" t="s">
        <v>23</v>
      </c>
      <c r="K116" t="s">
        <v>293</v>
      </c>
      <c r="L116" t="s">
        <v>294</v>
      </c>
      <c r="M116" t="s">
        <v>24</v>
      </c>
      <c r="N116" t="s">
        <v>24</v>
      </c>
      <c r="O116" t="s">
        <v>296</v>
      </c>
    </row>
    <row r="117" spans="1:15" x14ac:dyDescent="0.2">
      <c r="A117" t="s">
        <v>464</v>
      </c>
      <c r="B117" t="s">
        <v>465</v>
      </c>
      <c r="C117" t="s">
        <v>466</v>
      </c>
      <c r="D117" t="s">
        <v>18</v>
      </c>
      <c r="E117" t="s">
        <v>467</v>
      </c>
      <c r="F117" t="s">
        <v>69</v>
      </c>
      <c r="G117" t="s">
        <v>21</v>
      </c>
      <c r="H117" t="s">
        <v>24</v>
      </c>
      <c r="I117" t="s">
        <v>24</v>
      </c>
      <c r="J117" t="s">
        <v>23</v>
      </c>
      <c r="K117" t="s">
        <v>293</v>
      </c>
      <c r="L117" t="s">
        <v>301</v>
      </c>
      <c r="M117" t="s">
        <v>24</v>
      </c>
      <c r="N117" t="s">
        <v>295</v>
      </c>
      <c r="O117" t="s">
        <v>296</v>
      </c>
    </row>
    <row r="118" spans="1:15" x14ac:dyDescent="0.2">
      <c r="A118" t="s">
        <v>468</v>
      </c>
      <c r="B118" t="s">
        <v>469</v>
      </c>
      <c r="C118" t="s">
        <v>27</v>
      </c>
      <c r="D118" t="s">
        <v>18</v>
      </c>
      <c r="E118" t="s">
        <v>470</v>
      </c>
      <c r="F118" t="s">
        <v>69</v>
      </c>
      <c r="G118" t="s">
        <v>21</v>
      </c>
      <c r="H118" t="s">
        <v>24</v>
      </c>
      <c r="I118" t="s">
        <v>24</v>
      </c>
      <c r="J118" t="s">
        <v>21</v>
      </c>
      <c r="K118" t="s">
        <v>289</v>
      </c>
      <c r="L118" t="s">
        <v>471</v>
      </c>
      <c r="M118" t="s">
        <v>24</v>
      </c>
      <c r="N118" t="s">
        <v>24</v>
      </c>
      <c r="O118" t="s">
        <v>296</v>
      </c>
    </row>
    <row r="119" spans="1:15" x14ac:dyDescent="0.2">
      <c r="A119" t="s">
        <v>472</v>
      </c>
      <c r="B119" t="s">
        <v>473</v>
      </c>
      <c r="C119" t="s">
        <v>474</v>
      </c>
      <c r="D119" t="s">
        <v>47</v>
      </c>
      <c r="E119" t="s">
        <v>475</v>
      </c>
      <c r="F119" t="s">
        <v>69</v>
      </c>
      <c r="G119" t="s">
        <v>21</v>
      </c>
      <c r="H119" t="s">
        <v>24</v>
      </c>
      <c r="I119" t="s">
        <v>24</v>
      </c>
      <c r="J119" t="s">
        <v>21</v>
      </c>
      <c r="K119" t="s">
        <v>350</v>
      </c>
      <c r="L119" t="s">
        <v>321</v>
      </c>
      <c r="M119" t="s">
        <v>24</v>
      </c>
      <c r="N119" t="s">
        <v>342</v>
      </c>
      <c r="O119" t="s">
        <v>296</v>
      </c>
    </row>
    <row r="120" spans="1:15" x14ac:dyDescent="0.2">
      <c r="A120" t="s">
        <v>476</v>
      </c>
      <c r="B120" t="s">
        <v>477</v>
      </c>
      <c r="C120" t="s">
        <v>478</v>
      </c>
      <c r="D120" t="s">
        <v>282</v>
      </c>
      <c r="E120" t="s">
        <v>479</v>
      </c>
      <c r="F120" t="s">
        <v>69</v>
      </c>
      <c r="G120" t="s">
        <v>21</v>
      </c>
      <c r="H120" t="s">
        <v>24</v>
      </c>
      <c r="I120" t="s">
        <v>24</v>
      </c>
      <c r="J120" t="s">
        <v>23</v>
      </c>
      <c r="K120" t="s">
        <v>293</v>
      </c>
      <c r="L120" t="s">
        <v>321</v>
      </c>
      <c r="M120" t="s">
        <v>24</v>
      </c>
      <c r="N120" t="s">
        <v>24</v>
      </c>
      <c r="O120" t="s">
        <v>296</v>
      </c>
    </row>
    <row r="121" spans="1:15" x14ac:dyDescent="0.2">
      <c r="A121" t="s">
        <v>480</v>
      </c>
      <c r="B121" t="s">
        <v>481</v>
      </c>
      <c r="C121" t="s">
        <v>27</v>
      </c>
      <c r="D121" t="s">
        <v>47</v>
      </c>
      <c r="E121" t="s">
        <v>482</v>
      </c>
      <c r="F121" t="s">
        <v>284</v>
      </c>
      <c r="G121" t="s">
        <v>21</v>
      </c>
      <c r="H121" t="s">
        <v>24</v>
      </c>
      <c r="I121" t="s">
        <v>24</v>
      </c>
      <c r="J121" t="s">
        <v>23</v>
      </c>
      <c r="K121" t="s">
        <v>289</v>
      </c>
      <c r="L121" t="s">
        <v>321</v>
      </c>
      <c r="M121" t="s">
        <v>24</v>
      </c>
      <c r="N121" t="s">
        <v>24</v>
      </c>
      <c r="O121" t="s">
        <v>296</v>
      </c>
    </row>
    <row r="122" spans="1:15" x14ac:dyDescent="0.2">
      <c r="A122" t="s">
        <v>483</v>
      </c>
      <c r="B122" t="s">
        <v>484</v>
      </c>
      <c r="C122" t="s">
        <v>485</v>
      </c>
      <c r="D122" t="s">
        <v>18</v>
      </c>
      <c r="E122" t="s">
        <v>486</v>
      </c>
      <c r="F122" t="s">
        <v>89</v>
      </c>
      <c r="G122" t="s">
        <v>21</v>
      </c>
      <c r="H122" t="s">
        <v>24</v>
      </c>
      <c r="I122" t="s">
        <v>24</v>
      </c>
      <c r="J122" t="s">
        <v>21</v>
      </c>
      <c r="K122" t="s">
        <v>350</v>
      </c>
      <c r="L122" t="s">
        <v>321</v>
      </c>
      <c r="M122" t="s">
        <v>24</v>
      </c>
      <c r="N122" t="s">
        <v>342</v>
      </c>
      <c r="O122" t="s">
        <v>487</v>
      </c>
    </row>
    <row r="123" spans="1:15" x14ac:dyDescent="0.2">
      <c r="A123" t="s">
        <v>488</v>
      </c>
      <c r="B123" t="s">
        <v>489</v>
      </c>
      <c r="C123" t="s">
        <v>27</v>
      </c>
      <c r="D123" t="s">
        <v>47</v>
      </c>
      <c r="E123" t="s">
        <v>111</v>
      </c>
      <c r="F123" t="s">
        <v>284</v>
      </c>
      <c r="G123" t="s">
        <v>21</v>
      </c>
      <c r="H123" t="s">
        <v>24</v>
      </c>
      <c r="I123" t="s">
        <v>24</v>
      </c>
      <c r="J123" t="s">
        <v>21</v>
      </c>
      <c r="K123" t="s">
        <v>423</v>
      </c>
      <c r="L123" t="s">
        <v>321</v>
      </c>
      <c r="M123" t="s">
        <v>24</v>
      </c>
      <c r="N123" t="s">
        <v>24</v>
      </c>
      <c r="O123" t="s">
        <v>296</v>
      </c>
    </row>
    <row r="124" spans="1:15" x14ac:dyDescent="0.2">
      <c r="A124" t="s">
        <v>490</v>
      </c>
      <c r="B124" t="s">
        <v>491</v>
      </c>
      <c r="C124" t="s">
        <v>492</v>
      </c>
      <c r="D124" t="s">
        <v>47</v>
      </c>
      <c r="E124" t="s">
        <v>493</v>
      </c>
      <c r="F124" t="s">
        <v>69</v>
      </c>
      <c r="G124" t="s">
        <v>21</v>
      </c>
      <c r="H124" t="s">
        <v>24</v>
      </c>
      <c r="I124" t="s">
        <v>24</v>
      </c>
      <c r="J124" t="s">
        <v>21</v>
      </c>
      <c r="K124" t="s">
        <v>326</v>
      </c>
      <c r="L124" t="s">
        <v>301</v>
      </c>
      <c r="M124" t="s">
        <v>24</v>
      </c>
      <c r="N124" t="s">
        <v>302</v>
      </c>
      <c r="O124" t="s">
        <v>296</v>
      </c>
    </row>
    <row r="125" spans="1:15" x14ac:dyDescent="0.2">
      <c r="A125" t="s">
        <v>494</v>
      </c>
      <c r="B125" t="s">
        <v>495</v>
      </c>
      <c r="C125" t="s">
        <v>496</v>
      </c>
      <c r="D125" t="s">
        <v>42</v>
      </c>
      <c r="E125" t="s">
        <v>497</v>
      </c>
      <c r="F125" t="s">
        <v>284</v>
      </c>
      <c r="G125" t="s">
        <v>21</v>
      </c>
      <c r="H125" t="s">
        <v>24</v>
      </c>
      <c r="I125" t="s">
        <v>24</v>
      </c>
      <c r="J125" t="s">
        <v>23</v>
      </c>
      <c r="K125" t="s">
        <v>326</v>
      </c>
      <c r="L125" t="s">
        <v>321</v>
      </c>
      <c r="M125" t="s">
        <v>24</v>
      </c>
      <c r="N125" t="s">
        <v>24</v>
      </c>
      <c r="O125" t="s">
        <v>296</v>
      </c>
    </row>
    <row r="126" spans="1:15" x14ac:dyDescent="0.2">
      <c r="A126" t="s">
        <v>498</v>
      </c>
      <c r="B126" t="s">
        <v>499</v>
      </c>
      <c r="C126" t="s">
        <v>500</v>
      </c>
      <c r="D126" t="s">
        <v>42</v>
      </c>
      <c r="E126" t="s">
        <v>501</v>
      </c>
      <c r="F126" t="s">
        <v>260</v>
      </c>
      <c r="G126" t="s">
        <v>21</v>
      </c>
      <c r="H126" t="s">
        <v>24</v>
      </c>
      <c r="I126" t="s">
        <v>24</v>
      </c>
      <c r="J126" t="s">
        <v>23</v>
      </c>
      <c r="K126" t="s">
        <v>293</v>
      </c>
      <c r="L126" t="s">
        <v>321</v>
      </c>
      <c r="M126" t="s">
        <v>24</v>
      </c>
      <c r="N126" t="s">
        <v>351</v>
      </c>
      <c r="O126" t="s">
        <v>366</v>
      </c>
    </row>
    <row r="127" spans="1:15" x14ac:dyDescent="0.2">
      <c r="A127" t="s">
        <v>502</v>
      </c>
      <c r="B127" t="s">
        <v>503</v>
      </c>
      <c r="C127" t="s">
        <v>17</v>
      </c>
      <c r="D127" t="s">
        <v>18</v>
      </c>
      <c r="E127" t="s">
        <v>504</v>
      </c>
      <c r="F127" t="s">
        <v>69</v>
      </c>
      <c r="G127" t="s">
        <v>23</v>
      </c>
      <c r="H127" t="s">
        <v>24</v>
      </c>
      <c r="I127" t="s">
        <v>24</v>
      </c>
      <c r="J127" t="s">
        <v>23</v>
      </c>
      <c r="K127" t="s">
        <v>293</v>
      </c>
      <c r="L127" t="s">
        <v>308</v>
      </c>
      <c r="M127" t="s">
        <v>24</v>
      </c>
      <c r="N127" t="s">
        <v>295</v>
      </c>
      <c r="O127" t="s">
        <v>296</v>
      </c>
    </row>
    <row r="128" spans="1:15" x14ac:dyDescent="0.2">
      <c r="A128" t="s">
        <v>505</v>
      </c>
      <c r="B128" t="s">
        <v>506</v>
      </c>
      <c r="C128" t="s">
        <v>213</v>
      </c>
      <c r="D128" t="s">
        <v>42</v>
      </c>
      <c r="E128" t="s">
        <v>507</v>
      </c>
      <c r="F128" t="s">
        <v>79</v>
      </c>
      <c r="G128" t="s">
        <v>21</v>
      </c>
      <c r="H128" t="s">
        <v>24</v>
      </c>
      <c r="I128" t="s">
        <v>24</v>
      </c>
      <c r="J128" t="s">
        <v>23</v>
      </c>
      <c r="K128" t="s">
        <v>326</v>
      </c>
      <c r="L128" t="s">
        <v>308</v>
      </c>
      <c r="M128" t="s">
        <v>24</v>
      </c>
      <c r="N128" t="s">
        <v>302</v>
      </c>
      <c r="O128" t="s">
        <v>24</v>
      </c>
    </row>
    <row r="129" spans="1:15" x14ac:dyDescent="0.2">
      <c r="A129" t="s">
        <v>508</v>
      </c>
      <c r="B129" t="s">
        <v>509</v>
      </c>
      <c r="C129" t="s">
        <v>510</v>
      </c>
      <c r="D129" t="s">
        <v>42</v>
      </c>
      <c r="E129" t="s">
        <v>511</v>
      </c>
      <c r="F129" t="s">
        <v>260</v>
      </c>
      <c r="G129" t="s">
        <v>21</v>
      </c>
      <c r="H129" t="s">
        <v>24</v>
      </c>
      <c r="I129" t="s">
        <v>24</v>
      </c>
      <c r="J129" t="s">
        <v>21</v>
      </c>
      <c r="K129" t="s">
        <v>326</v>
      </c>
      <c r="L129" t="s">
        <v>301</v>
      </c>
      <c r="M129" t="s">
        <v>24</v>
      </c>
      <c r="N129" t="s">
        <v>302</v>
      </c>
      <c r="O129" t="s">
        <v>512</v>
      </c>
    </row>
    <row r="130" spans="1:15" x14ac:dyDescent="0.2">
      <c r="A130" t="s">
        <v>513</v>
      </c>
      <c r="B130" t="s">
        <v>514</v>
      </c>
      <c r="C130" t="s">
        <v>515</v>
      </c>
      <c r="D130" t="s">
        <v>282</v>
      </c>
      <c r="E130" t="s">
        <v>516</v>
      </c>
      <c r="F130" t="s">
        <v>89</v>
      </c>
      <c r="G130" t="s">
        <v>21</v>
      </c>
      <c r="H130" t="s">
        <v>24</v>
      </c>
      <c r="I130" t="s">
        <v>24</v>
      </c>
      <c r="J130" t="s">
        <v>23</v>
      </c>
      <c r="K130" t="s">
        <v>293</v>
      </c>
      <c r="L130" t="s">
        <v>321</v>
      </c>
      <c r="M130" t="s">
        <v>24</v>
      </c>
      <c r="N130" t="s">
        <v>302</v>
      </c>
      <c r="O130" t="s">
        <v>296</v>
      </c>
    </row>
    <row r="131" spans="1:15" x14ac:dyDescent="0.2">
      <c r="A131" t="s">
        <v>517</v>
      </c>
      <c r="B131" t="s">
        <v>518</v>
      </c>
      <c r="C131" t="s">
        <v>519</v>
      </c>
      <c r="D131" t="s">
        <v>42</v>
      </c>
      <c r="E131" t="s">
        <v>520</v>
      </c>
      <c r="F131" t="s">
        <v>89</v>
      </c>
      <c r="G131" t="s">
        <v>21</v>
      </c>
      <c r="H131" t="s">
        <v>24</v>
      </c>
      <c r="I131" t="s">
        <v>24</v>
      </c>
      <c r="J131" t="s">
        <v>23</v>
      </c>
      <c r="K131" t="s">
        <v>326</v>
      </c>
      <c r="L131" t="s">
        <v>294</v>
      </c>
      <c r="M131" t="s">
        <v>24</v>
      </c>
      <c r="N131" t="s">
        <v>302</v>
      </c>
      <c r="O131" t="s">
        <v>521</v>
      </c>
    </row>
    <row r="132" spans="1:15" x14ac:dyDescent="0.2">
      <c r="A132" t="s">
        <v>522</v>
      </c>
      <c r="B132" t="s">
        <v>523</v>
      </c>
      <c r="C132" t="s">
        <v>519</v>
      </c>
      <c r="D132" t="s">
        <v>42</v>
      </c>
      <c r="E132" t="s">
        <v>520</v>
      </c>
      <c r="F132" t="s">
        <v>89</v>
      </c>
      <c r="G132" t="s">
        <v>21</v>
      </c>
      <c r="H132" t="s">
        <v>24</v>
      </c>
      <c r="I132" t="s">
        <v>24</v>
      </c>
      <c r="J132" t="s">
        <v>23</v>
      </c>
      <c r="K132" t="s">
        <v>350</v>
      </c>
      <c r="L132" t="s">
        <v>308</v>
      </c>
      <c r="M132" t="s">
        <v>24</v>
      </c>
      <c r="N132" t="s">
        <v>302</v>
      </c>
      <c r="O132" t="s">
        <v>357</v>
      </c>
    </row>
    <row r="133" spans="1:15" x14ac:dyDescent="0.2">
      <c r="A133" t="s">
        <v>524</v>
      </c>
      <c r="B133" t="s">
        <v>525</v>
      </c>
      <c r="C133" t="s">
        <v>17</v>
      </c>
      <c r="D133" t="s">
        <v>42</v>
      </c>
      <c r="E133" t="s">
        <v>526</v>
      </c>
      <c r="F133" t="s">
        <v>89</v>
      </c>
      <c r="G133" t="s">
        <v>23</v>
      </c>
      <c r="H133" t="s">
        <v>24</v>
      </c>
      <c r="I133" t="s">
        <v>24</v>
      </c>
      <c r="J133" t="s">
        <v>23</v>
      </c>
      <c r="K133" t="s">
        <v>293</v>
      </c>
      <c r="L133" t="s">
        <v>301</v>
      </c>
      <c r="M133" t="s">
        <v>24</v>
      </c>
      <c r="N133" t="s">
        <v>295</v>
      </c>
      <c r="O133" t="s">
        <v>527</v>
      </c>
    </row>
    <row r="134" spans="1:15" x14ac:dyDescent="0.2">
      <c r="A134" t="s">
        <v>528</v>
      </c>
      <c r="B134" t="s">
        <v>529</v>
      </c>
      <c r="C134" t="s">
        <v>530</v>
      </c>
      <c r="D134" t="s">
        <v>42</v>
      </c>
      <c r="E134" t="s">
        <v>531</v>
      </c>
      <c r="F134" t="s">
        <v>89</v>
      </c>
      <c r="G134" t="s">
        <v>21</v>
      </c>
      <c r="H134" t="s">
        <v>24</v>
      </c>
      <c r="I134" t="s">
        <v>24</v>
      </c>
      <c r="J134" t="s">
        <v>21</v>
      </c>
      <c r="K134" t="s">
        <v>289</v>
      </c>
      <c r="L134" t="s">
        <v>301</v>
      </c>
      <c r="M134" t="s">
        <v>24</v>
      </c>
      <c r="N134" t="s">
        <v>302</v>
      </c>
      <c r="O134" t="s">
        <v>315</v>
      </c>
    </row>
    <row r="135" spans="1:15" x14ac:dyDescent="0.2">
      <c r="A135" t="s">
        <v>532</v>
      </c>
      <c r="B135" t="s">
        <v>533</v>
      </c>
      <c r="C135" t="s">
        <v>17</v>
      </c>
      <c r="D135" t="s">
        <v>42</v>
      </c>
      <c r="E135" t="s">
        <v>534</v>
      </c>
      <c r="F135" t="s">
        <v>69</v>
      </c>
      <c r="G135" t="s">
        <v>21</v>
      </c>
      <c r="H135" t="s">
        <v>24</v>
      </c>
      <c r="I135" t="s">
        <v>24</v>
      </c>
      <c r="J135" t="s">
        <v>21</v>
      </c>
      <c r="K135" t="s">
        <v>293</v>
      </c>
      <c r="L135" t="s">
        <v>321</v>
      </c>
      <c r="M135" t="s">
        <v>24</v>
      </c>
      <c r="N135" t="s">
        <v>24</v>
      </c>
      <c r="O135" t="s">
        <v>296</v>
      </c>
    </row>
    <row r="136" spans="1:15" x14ac:dyDescent="0.2">
      <c r="A136" t="s">
        <v>535</v>
      </c>
      <c r="B136" t="s">
        <v>536</v>
      </c>
      <c r="C136" t="s">
        <v>205</v>
      </c>
      <c r="D136" t="s">
        <v>18</v>
      </c>
      <c r="E136" t="s">
        <v>537</v>
      </c>
      <c r="F136" t="s">
        <v>69</v>
      </c>
      <c r="G136" t="s">
        <v>21</v>
      </c>
      <c r="H136" t="s">
        <v>24</v>
      </c>
      <c r="I136" t="s">
        <v>24</v>
      </c>
      <c r="J136" t="s">
        <v>23</v>
      </c>
      <c r="K136" t="s">
        <v>326</v>
      </c>
      <c r="L136" t="s">
        <v>301</v>
      </c>
      <c r="M136" t="s">
        <v>24</v>
      </c>
      <c r="N136" t="s">
        <v>302</v>
      </c>
      <c r="O136" t="s">
        <v>538</v>
      </c>
    </row>
    <row r="137" spans="1:15" x14ac:dyDescent="0.2">
      <c r="A137" t="s">
        <v>539</v>
      </c>
      <c r="B137" t="s">
        <v>540</v>
      </c>
      <c r="C137" t="s">
        <v>27</v>
      </c>
      <c r="D137" t="s">
        <v>47</v>
      </c>
      <c r="E137" t="s">
        <v>541</v>
      </c>
      <c r="F137" t="s">
        <v>89</v>
      </c>
      <c r="G137" t="s">
        <v>23</v>
      </c>
      <c r="H137" t="s">
        <v>24</v>
      </c>
      <c r="I137" t="s">
        <v>24</v>
      </c>
      <c r="J137" t="s">
        <v>23</v>
      </c>
      <c r="K137" t="s">
        <v>326</v>
      </c>
      <c r="L137" t="s">
        <v>301</v>
      </c>
      <c r="M137" t="s">
        <v>24</v>
      </c>
      <c r="N137" t="s">
        <v>302</v>
      </c>
      <c r="O137" t="s">
        <v>538</v>
      </c>
    </row>
    <row r="138" spans="1:15" x14ac:dyDescent="0.2">
      <c r="A138" t="s">
        <v>542</v>
      </c>
      <c r="B138" t="s">
        <v>543</v>
      </c>
      <c r="C138" t="s">
        <v>544</v>
      </c>
      <c r="D138" t="s">
        <v>42</v>
      </c>
      <c r="E138" t="s">
        <v>545</v>
      </c>
      <c r="F138" t="s">
        <v>89</v>
      </c>
      <c r="G138" t="s">
        <v>21</v>
      </c>
      <c r="H138" t="s">
        <v>24</v>
      </c>
      <c r="I138" t="s">
        <v>24</v>
      </c>
      <c r="J138" t="s">
        <v>21</v>
      </c>
      <c r="K138" t="s">
        <v>320</v>
      </c>
      <c r="L138" t="s">
        <v>321</v>
      </c>
      <c r="M138" t="s">
        <v>24</v>
      </c>
      <c r="N138" t="s">
        <v>314</v>
      </c>
      <c r="O138" t="s">
        <v>315</v>
      </c>
    </row>
    <row r="139" spans="1:15" x14ac:dyDescent="0.2">
      <c r="A139" t="s">
        <v>546</v>
      </c>
      <c r="B139" t="s">
        <v>547</v>
      </c>
      <c r="C139" t="s">
        <v>548</v>
      </c>
      <c r="D139" t="s">
        <v>47</v>
      </c>
      <c r="E139" t="s">
        <v>549</v>
      </c>
      <c r="F139" t="s">
        <v>79</v>
      </c>
      <c r="G139" t="s">
        <v>21</v>
      </c>
      <c r="H139" t="s">
        <v>24</v>
      </c>
      <c r="I139" t="s">
        <v>24</v>
      </c>
      <c r="J139" t="s">
        <v>23</v>
      </c>
      <c r="K139" t="s">
        <v>320</v>
      </c>
      <c r="L139" t="s">
        <v>471</v>
      </c>
      <c r="M139" t="s">
        <v>24</v>
      </c>
      <c r="N139" t="s">
        <v>24</v>
      </c>
      <c r="O139" t="s">
        <v>296</v>
      </c>
    </row>
    <row r="140" spans="1:15" x14ac:dyDescent="0.2">
      <c r="A140" t="s">
        <v>550</v>
      </c>
      <c r="B140" t="s">
        <v>551</v>
      </c>
      <c r="C140" t="s">
        <v>552</v>
      </c>
      <c r="D140" t="s">
        <v>312</v>
      </c>
      <c r="E140" t="s">
        <v>553</v>
      </c>
      <c r="F140" t="s">
        <v>260</v>
      </c>
      <c r="G140" t="s">
        <v>21</v>
      </c>
      <c r="H140" t="s">
        <v>24</v>
      </c>
      <c r="I140" t="s">
        <v>24</v>
      </c>
      <c r="J140" t="s">
        <v>23</v>
      </c>
      <c r="K140" t="s">
        <v>326</v>
      </c>
      <c r="L140" t="s">
        <v>321</v>
      </c>
      <c r="M140" t="s">
        <v>24</v>
      </c>
      <c r="N140" t="s">
        <v>351</v>
      </c>
      <c r="O140" t="s">
        <v>296</v>
      </c>
    </row>
    <row r="141" spans="1:15" x14ac:dyDescent="0.2">
      <c r="A141" t="s">
        <v>554</v>
      </c>
      <c r="B141" t="s">
        <v>555</v>
      </c>
      <c r="C141" t="s">
        <v>478</v>
      </c>
      <c r="D141" t="s">
        <v>47</v>
      </c>
      <c r="E141" t="s">
        <v>556</v>
      </c>
      <c r="F141" t="s">
        <v>74</v>
      </c>
      <c r="G141" t="s">
        <v>21</v>
      </c>
      <c r="H141" t="s">
        <v>24</v>
      </c>
      <c r="I141" t="s">
        <v>24</v>
      </c>
      <c r="J141" t="s">
        <v>23</v>
      </c>
      <c r="K141" t="s">
        <v>350</v>
      </c>
      <c r="L141" t="s">
        <v>321</v>
      </c>
      <c r="M141" t="s">
        <v>24</v>
      </c>
      <c r="N141" t="s">
        <v>302</v>
      </c>
      <c r="O141" t="s">
        <v>357</v>
      </c>
    </row>
    <row r="142" spans="1:15" x14ac:dyDescent="0.2">
      <c r="A142" t="s">
        <v>557</v>
      </c>
      <c r="B142" t="s">
        <v>558</v>
      </c>
      <c r="C142" t="s">
        <v>559</v>
      </c>
      <c r="D142" t="s">
        <v>47</v>
      </c>
      <c r="E142" t="s">
        <v>560</v>
      </c>
      <c r="F142" t="s">
        <v>165</v>
      </c>
      <c r="G142" t="s">
        <v>21</v>
      </c>
      <c r="H142" t="s">
        <v>24</v>
      </c>
      <c r="I142" t="s">
        <v>24</v>
      </c>
      <c r="J142" t="s">
        <v>23</v>
      </c>
      <c r="K142" t="s">
        <v>293</v>
      </c>
      <c r="L142" t="s">
        <v>321</v>
      </c>
      <c r="M142" t="s">
        <v>24</v>
      </c>
      <c r="N142" t="s">
        <v>295</v>
      </c>
      <c r="O142" t="s">
        <v>296</v>
      </c>
    </row>
    <row r="143" spans="1:15" x14ac:dyDescent="0.2">
      <c r="A143" t="s">
        <v>561</v>
      </c>
      <c r="B143" t="s">
        <v>562</v>
      </c>
      <c r="C143" t="s">
        <v>17</v>
      </c>
      <c r="D143" t="s">
        <v>18</v>
      </c>
      <c r="E143" t="s">
        <v>563</v>
      </c>
      <c r="F143" t="s">
        <v>89</v>
      </c>
      <c r="G143" t="s">
        <v>23</v>
      </c>
      <c r="H143" t="s">
        <v>24</v>
      </c>
      <c r="I143" t="s">
        <v>24</v>
      </c>
      <c r="J143" t="s">
        <v>23</v>
      </c>
      <c r="K143" t="s">
        <v>350</v>
      </c>
      <c r="L143" t="s">
        <v>308</v>
      </c>
      <c r="M143" t="s">
        <v>24</v>
      </c>
      <c r="N143" t="s">
        <v>24</v>
      </c>
      <c r="O143" t="s">
        <v>296</v>
      </c>
    </row>
    <row r="144" spans="1:15" x14ac:dyDescent="0.2">
      <c r="A144" t="s">
        <v>564</v>
      </c>
      <c r="B144" t="s">
        <v>565</v>
      </c>
      <c r="C144" t="s">
        <v>566</v>
      </c>
      <c r="D144" t="s">
        <v>42</v>
      </c>
      <c r="E144" t="s">
        <v>567</v>
      </c>
      <c r="F144" t="s">
        <v>260</v>
      </c>
      <c r="G144" t="s">
        <v>23</v>
      </c>
      <c r="H144" t="s">
        <v>24</v>
      </c>
      <c r="I144" t="s">
        <v>24</v>
      </c>
      <c r="J144" t="s">
        <v>23</v>
      </c>
      <c r="K144" t="s">
        <v>293</v>
      </c>
      <c r="L144" t="s">
        <v>321</v>
      </c>
      <c r="M144" t="s">
        <v>24</v>
      </c>
      <c r="N144" t="s">
        <v>351</v>
      </c>
      <c r="O144" t="s">
        <v>296</v>
      </c>
    </row>
    <row r="145" spans="1:15" x14ac:dyDescent="0.2">
      <c r="A145" t="s">
        <v>568</v>
      </c>
      <c r="B145" t="s">
        <v>569</v>
      </c>
      <c r="C145" t="s">
        <v>440</v>
      </c>
      <c r="D145" t="s">
        <v>42</v>
      </c>
      <c r="E145" t="s">
        <v>570</v>
      </c>
      <c r="F145" t="s">
        <v>165</v>
      </c>
      <c r="G145" t="s">
        <v>21</v>
      </c>
      <c r="H145" t="s">
        <v>24</v>
      </c>
      <c r="I145" t="s">
        <v>24</v>
      </c>
      <c r="J145" t="s">
        <v>23</v>
      </c>
      <c r="K145" t="s">
        <v>326</v>
      </c>
      <c r="L145" t="s">
        <v>321</v>
      </c>
      <c r="M145" t="s">
        <v>24</v>
      </c>
      <c r="N145" t="s">
        <v>295</v>
      </c>
      <c r="O145" t="s">
        <v>296</v>
      </c>
    </row>
    <row r="146" spans="1:15" x14ac:dyDescent="0.2">
      <c r="A146" t="s">
        <v>571</v>
      </c>
      <c r="B146" t="s">
        <v>572</v>
      </c>
      <c r="C146" t="s">
        <v>573</v>
      </c>
      <c r="D146" t="s">
        <v>47</v>
      </c>
      <c r="E146" t="s">
        <v>574</v>
      </c>
      <c r="F146" t="s">
        <v>260</v>
      </c>
      <c r="G146" t="s">
        <v>21</v>
      </c>
      <c r="H146" t="s">
        <v>24</v>
      </c>
      <c r="I146" t="s">
        <v>24</v>
      </c>
      <c r="J146" t="s">
        <v>23</v>
      </c>
      <c r="K146" t="s">
        <v>293</v>
      </c>
      <c r="L146" t="s">
        <v>321</v>
      </c>
      <c r="M146" t="s">
        <v>24</v>
      </c>
      <c r="N146" t="s">
        <v>302</v>
      </c>
      <c r="O146" t="s">
        <v>296</v>
      </c>
    </row>
    <row r="147" spans="1:15" x14ac:dyDescent="0.2">
      <c r="A147" t="s">
        <v>575</v>
      </c>
      <c r="B147" t="s">
        <v>576</v>
      </c>
      <c r="C147" t="s">
        <v>577</v>
      </c>
      <c r="D147" t="s">
        <v>312</v>
      </c>
      <c r="E147" t="s">
        <v>578</v>
      </c>
      <c r="F147" t="s">
        <v>260</v>
      </c>
      <c r="G147" t="s">
        <v>21</v>
      </c>
      <c r="H147" t="s">
        <v>24</v>
      </c>
      <c r="I147" t="s">
        <v>24</v>
      </c>
      <c r="J147" t="s">
        <v>23</v>
      </c>
      <c r="K147" t="s">
        <v>293</v>
      </c>
      <c r="L147" t="s">
        <v>321</v>
      </c>
      <c r="M147" t="s">
        <v>24</v>
      </c>
      <c r="N147" t="s">
        <v>24</v>
      </c>
      <c r="O147" t="s">
        <v>296</v>
      </c>
    </row>
    <row r="148" spans="1:15" x14ac:dyDescent="0.2">
      <c r="A148" t="s">
        <v>579</v>
      </c>
      <c r="B148" t="s">
        <v>375</v>
      </c>
      <c r="C148" t="s">
        <v>580</v>
      </c>
      <c r="D148" t="s">
        <v>312</v>
      </c>
      <c r="E148" t="s">
        <v>356</v>
      </c>
      <c r="F148" t="s">
        <v>69</v>
      </c>
      <c r="G148" t="s">
        <v>21</v>
      </c>
      <c r="H148" t="s">
        <v>24</v>
      </c>
      <c r="I148" t="s">
        <v>24</v>
      </c>
      <c r="J148" t="s">
        <v>23</v>
      </c>
      <c r="K148" t="s">
        <v>350</v>
      </c>
      <c r="L148" t="s">
        <v>308</v>
      </c>
      <c r="M148" t="s">
        <v>24</v>
      </c>
      <c r="N148" t="s">
        <v>302</v>
      </c>
      <c r="O148" t="s">
        <v>296</v>
      </c>
    </row>
    <row r="149" spans="1:15" x14ac:dyDescent="0.2">
      <c r="A149" t="s">
        <v>581</v>
      </c>
      <c r="B149" t="s">
        <v>582</v>
      </c>
      <c r="C149" t="s">
        <v>17</v>
      </c>
      <c r="D149" t="s">
        <v>18</v>
      </c>
      <c r="E149" t="s">
        <v>583</v>
      </c>
      <c r="F149" t="s">
        <v>69</v>
      </c>
      <c r="G149" t="s">
        <v>21</v>
      </c>
      <c r="H149" t="s">
        <v>24</v>
      </c>
      <c r="I149" t="s">
        <v>24</v>
      </c>
      <c r="J149" t="s">
        <v>23</v>
      </c>
      <c r="K149" t="s">
        <v>293</v>
      </c>
      <c r="L149" t="s">
        <v>321</v>
      </c>
      <c r="M149" t="s">
        <v>24</v>
      </c>
      <c r="N149" t="s">
        <v>24</v>
      </c>
      <c r="O149" t="s">
        <v>296</v>
      </c>
    </row>
    <row r="150" spans="1:15" x14ac:dyDescent="0.2">
      <c r="A150" t="s">
        <v>584</v>
      </c>
      <c r="B150" t="s">
        <v>585</v>
      </c>
      <c r="C150" t="s">
        <v>205</v>
      </c>
      <c r="D150" t="s">
        <v>18</v>
      </c>
      <c r="E150" t="s">
        <v>586</v>
      </c>
      <c r="F150" t="s">
        <v>69</v>
      </c>
      <c r="G150" t="s">
        <v>21</v>
      </c>
      <c r="H150" t="s">
        <v>24</v>
      </c>
      <c r="I150" t="s">
        <v>24</v>
      </c>
      <c r="J150" t="s">
        <v>23</v>
      </c>
      <c r="K150" t="s">
        <v>326</v>
      </c>
      <c r="L150" t="s">
        <v>301</v>
      </c>
      <c r="M150" t="s">
        <v>24</v>
      </c>
      <c r="N150" t="s">
        <v>302</v>
      </c>
      <c r="O150" t="s">
        <v>296</v>
      </c>
    </row>
    <row r="151" spans="1:15" x14ac:dyDescent="0.2">
      <c r="A151" t="s">
        <v>587</v>
      </c>
      <c r="B151" t="s">
        <v>588</v>
      </c>
      <c r="C151" t="s">
        <v>589</v>
      </c>
      <c r="D151" t="s">
        <v>18</v>
      </c>
      <c r="E151" t="s">
        <v>590</v>
      </c>
      <c r="F151" t="s">
        <v>235</v>
      </c>
      <c r="G151" t="s">
        <v>21</v>
      </c>
      <c r="H151" t="s">
        <v>24</v>
      </c>
      <c r="I151" t="s">
        <v>24</v>
      </c>
      <c r="J151" t="s">
        <v>23</v>
      </c>
      <c r="K151" t="s">
        <v>293</v>
      </c>
      <c r="L151" t="s">
        <v>321</v>
      </c>
      <c r="M151" t="s">
        <v>24</v>
      </c>
      <c r="N151" t="s">
        <v>302</v>
      </c>
      <c r="O151" t="s">
        <v>296</v>
      </c>
    </row>
    <row r="152" spans="1:15" x14ac:dyDescent="0.2">
      <c r="A152" t="s">
        <v>591</v>
      </c>
      <c r="B152" t="s">
        <v>592</v>
      </c>
      <c r="C152" t="s">
        <v>593</v>
      </c>
      <c r="D152" t="s">
        <v>42</v>
      </c>
      <c r="E152" t="s">
        <v>594</v>
      </c>
      <c r="F152" t="s">
        <v>69</v>
      </c>
      <c r="G152" t="s">
        <v>21</v>
      </c>
      <c r="H152" t="s">
        <v>24</v>
      </c>
      <c r="I152" t="s">
        <v>24</v>
      </c>
      <c r="J152" t="s">
        <v>21</v>
      </c>
      <c r="K152" t="s">
        <v>350</v>
      </c>
      <c r="L152" t="s">
        <v>321</v>
      </c>
      <c r="M152" t="s">
        <v>24</v>
      </c>
      <c r="N152" t="s">
        <v>295</v>
      </c>
      <c r="O152" t="s">
        <v>296</v>
      </c>
    </row>
    <row r="153" spans="1:15" x14ac:dyDescent="0.2">
      <c r="A153" t="s">
        <v>595</v>
      </c>
      <c r="B153" t="s">
        <v>596</v>
      </c>
      <c r="C153" t="s">
        <v>597</v>
      </c>
      <c r="D153" t="s">
        <v>47</v>
      </c>
      <c r="E153" t="s">
        <v>598</v>
      </c>
      <c r="F153" t="s">
        <v>69</v>
      </c>
      <c r="G153" t="s">
        <v>21</v>
      </c>
      <c r="H153" t="s">
        <v>24</v>
      </c>
      <c r="I153" t="s">
        <v>24</v>
      </c>
      <c r="J153" t="s">
        <v>23</v>
      </c>
      <c r="K153" t="s">
        <v>326</v>
      </c>
      <c r="L153" t="s">
        <v>321</v>
      </c>
      <c r="M153" t="s">
        <v>24</v>
      </c>
      <c r="N153" t="s">
        <v>302</v>
      </c>
      <c r="O153" t="s">
        <v>296</v>
      </c>
    </row>
    <row r="154" spans="1:15" x14ac:dyDescent="0.2">
      <c r="A154" t="s">
        <v>599</v>
      </c>
      <c r="B154" t="s">
        <v>600</v>
      </c>
      <c r="C154" t="s">
        <v>17</v>
      </c>
      <c r="D154" t="s">
        <v>42</v>
      </c>
      <c r="E154" t="s">
        <v>601</v>
      </c>
      <c r="F154" t="s">
        <v>69</v>
      </c>
      <c r="G154" t="s">
        <v>21</v>
      </c>
      <c r="H154" t="s">
        <v>24</v>
      </c>
      <c r="I154" t="s">
        <v>24</v>
      </c>
      <c r="J154" t="s">
        <v>23</v>
      </c>
      <c r="K154" t="s">
        <v>293</v>
      </c>
      <c r="L154" t="s">
        <v>308</v>
      </c>
      <c r="M154" t="s">
        <v>24</v>
      </c>
      <c r="N154" t="s">
        <v>24</v>
      </c>
      <c r="O154" t="s">
        <v>24</v>
      </c>
    </row>
    <row r="155" spans="1:15" x14ac:dyDescent="0.2">
      <c r="A155" t="s">
        <v>602</v>
      </c>
      <c r="B155" t="s">
        <v>603</v>
      </c>
      <c r="C155" t="s">
        <v>604</v>
      </c>
      <c r="D155" t="s">
        <v>312</v>
      </c>
      <c r="E155" t="s">
        <v>111</v>
      </c>
      <c r="F155" t="s">
        <v>69</v>
      </c>
      <c r="G155" t="s">
        <v>21</v>
      </c>
      <c r="H155" t="s">
        <v>24</v>
      </c>
      <c r="I155" t="s">
        <v>24</v>
      </c>
      <c r="J155" t="s">
        <v>23</v>
      </c>
      <c r="K155" t="s">
        <v>423</v>
      </c>
      <c r="L155" t="s">
        <v>294</v>
      </c>
      <c r="M155" t="s">
        <v>24</v>
      </c>
      <c r="N155" t="s">
        <v>342</v>
      </c>
      <c r="O155" t="s">
        <v>296</v>
      </c>
    </row>
    <row r="156" spans="1:15" x14ac:dyDescent="0.2">
      <c r="A156" t="s">
        <v>605</v>
      </c>
      <c r="B156" t="s">
        <v>606</v>
      </c>
      <c r="C156" t="s">
        <v>17</v>
      </c>
      <c r="D156" t="s">
        <v>42</v>
      </c>
      <c r="E156" t="s">
        <v>607</v>
      </c>
      <c r="F156" t="s">
        <v>89</v>
      </c>
      <c r="G156" t="s">
        <v>23</v>
      </c>
      <c r="H156" t="s">
        <v>24</v>
      </c>
      <c r="I156" t="s">
        <v>24</v>
      </c>
      <c r="J156" t="s">
        <v>23</v>
      </c>
      <c r="K156" t="s">
        <v>293</v>
      </c>
      <c r="L156" t="s">
        <v>321</v>
      </c>
      <c r="M156" t="s">
        <v>24</v>
      </c>
      <c r="N156" t="s">
        <v>302</v>
      </c>
      <c r="O156" t="s">
        <v>296</v>
      </c>
    </row>
    <row r="157" spans="1:15" x14ac:dyDescent="0.2">
      <c r="A157" t="s">
        <v>608</v>
      </c>
      <c r="B157" t="s">
        <v>609</v>
      </c>
      <c r="C157" t="s">
        <v>610</v>
      </c>
      <c r="D157" t="s">
        <v>47</v>
      </c>
      <c r="E157" t="s">
        <v>611</v>
      </c>
      <c r="F157" t="s">
        <v>74</v>
      </c>
      <c r="G157" t="s">
        <v>21</v>
      </c>
      <c r="H157" t="s">
        <v>24</v>
      </c>
      <c r="I157" t="s">
        <v>24</v>
      </c>
      <c r="J157" t="s">
        <v>23</v>
      </c>
      <c r="K157" t="s">
        <v>293</v>
      </c>
      <c r="L157" t="s">
        <v>308</v>
      </c>
      <c r="M157" t="s">
        <v>24</v>
      </c>
      <c r="N157" t="s">
        <v>351</v>
      </c>
      <c r="O157" t="s">
        <v>296</v>
      </c>
    </row>
    <row r="158" spans="1:15" x14ac:dyDescent="0.2">
      <c r="A158" t="s">
        <v>612</v>
      </c>
      <c r="B158" t="s">
        <v>613</v>
      </c>
      <c r="C158" t="s">
        <v>614</v>
      </c>
      <c r="D158" t="s">
        <v>47</v>
      </c>
      <c r="E158" t="s">
        <v>615</v>
      </c>
      <c r="F158" t="s">
        <v>74</v>
      </c>
      <c r="G158" t="s">
        <v>21</v>
      </c>
      <c r="H158" t="s">
        <v>24</v>
      </c>
      <c r="I158" t="s">
        <v>24</v>
      </c>
      <c r="J158" t="s">
        <v>23</v>
      </c>
      <c r="K158" t="s">
        <v>293</v>
      </c>
      <c r="L158" t="s">
        <v>308</v>
      </c>
      <c r="M158" t="s">
        <v>24</v>
      </c>
      <c r="N158" t="s">
        <v>24</v>
      </c>
      <c r="O158" t="s">
        <v>616</v>
      </c>
    </row>
    <row r="159" spans="1:15" x14ac:dyDescent="0.2">
      <c r="A159" t="s">
        <v>617</v>
      </c>
      <c r="B159" t="s">
        <v>618</v>
      </c>
      <c r="C159" t="s">
        <v>72</v>
      </c>
      <c r="D159" t="s">
        <v>312</v>
      </c>
      <c r="E159" t="s">
        <v>619</v>
      </c>
      <c r="F159" t="s">
        <v>74</v>
      </c>
      <c r="G159" t="s">
        <v>23</v>
      </c>
      <c r="H159" t="s">
        <v>24</v>
      </c>
      <c r="I159" t="s">
        <v>24</v>
      </c>
      <c r="J159" t="s">
        <v>23</v>
      </c>
      <c r="K159" t="s">
        <v>293</v>
      </c>
      <c r="L159" t="s">
        <v>321</v>
      </c>
      <c r="M159" t="s">
        <v>24</v>
      </c>
      <c r="N159" t="s">
        <v>351</v>
      </c>
      <c r="O159" t="s">
        <v>296</v>
      </c>
    </row>
    <row r="160" spans="1:15" x14ac:dyDescent="0.2">
      <c r="A160" t="s">
        <v>620</v>
      </c>
      <c r="B160" t="s">
        <v>621</v>
      </c>
      <c r="C160" t="s">
        <v>622</v>
      </c>
      <c r="D160" t="s">
        <v>47</v>
      </c>
      <c r="E160" t="s">
        <v>623</v>
      </c>
      <c r="F160" t="s">
        <v>74</v>
      </c>
      <c r="G160" t="s">
        <v>21</v>
      </c>
      <c r="H160" t="s">
        <v>24</v>
      </c>
      <c r="I160" t="s">
        <v>24</v>
      </c>
      <c r="J160" t="s">
        <v>21</v>
      </c>
      <c r="K160" t="s">
        <v>289</v>
      </c>
      <c r="L160" t="s">
        <v>308</v>
      </c>
      <c r="M160" t="s">
        <v>24</v>
      </c>
      <c r="N160" t="s">
        <v>302</v>
      </c>
      <c r="O160" t="s">
        <v>357</v>
      </c>
    </row>
    <row r="161" spans="1:15" x14ac:dyDescent="0.2">
      <c r="A161" t="s">
        <v>624</v>
      </c>
      <c r="B161" t="s">
        <v>625</v>
      </c>
      <c r="C161" t="s">
        <v>27</v>
      </c>
      <c r="D161" t="s">
        <v>47</v>
      </c>
      <c r="E161" t="s">
        <v>111</v>
      </c>
      <c r="F161" t="s">
        <v>89</v>
      </c>
      <c r="G161" t="s">
        <v>21</v>
      </c>
      <c r="H161" t="s">
        <v>24</v>
      </c>
      <c r="I161" t="s">
        <v>24</v>
      </c>
      <c r="J161" t="s">
        <v>23</v>
      </c>
      <c r="K161" t="s">
        <v>350</v>
      </c>
      <c r="L161" t="s">
        <v>294</v>
      </c>
      <c r="M161" t="s">
        <v>24</v>
      </c>
      <c r="N161" t="s">
        <v>342</v>
      </c>
      <c r="O161" t="s">
        <v>296</v>
      </c>
    </row>
    <row r="162" spans="1:15" x14ac:dyDescent="0.2">
      <c r="A162" t="s">
        <v>626</v>
      </c>
      <c r="B162" t="s">
        <v>627</v>
      </c>
      <c r="C162" t="s">
        <v>17</v>
      </c>
      <c r="D162" t="s">
        <v>47</v>
      </c>
      <c r="E162" t="s">
        <v>628</v>
      </c>
      <c r="F162" t="s">
        <v>74</v>
      </c>
      <c r="G162" t="s">
        <v>21</v>
      </c>
      <c r="H162" t="s">
        <v>24</v>
      </c>
      <c r="I162" t="s">
        <v>24</v>
      </c>
      <c r="J162" t="s">
        <v>23</v>
      </c>
      <c r="K162" t="s">
        <v>289</v>
      </c>
      <c r="L162" t="s">
        <v>301</v>
      </c>
      <c r="M162" t="s">
        <v>24</v>
      </c>
      <c r="N162" t="s">
        <v>24</v>
      </c>
      <c r="O162" t="s">
        <v>296</v>
      </c>
    </row>
    <row r="163" spans="1:15" x14ac:dyDescent="0.2">
      <c r="A163" t="s">
        <v>629</v>
      </c>
      <c r="B163" t="s">
        <v>630</v>
      </c>
      <c r="C163" t="s">
        <v>27</v>
      </c>
      <c r="D163" t="s">
        <v>18</v>
      </c>
      <c r="E163" t="s">
        <v>631</v>
      </c>
      <c r="F163" t="s">
        <v>74</v>
      </c>
      <c r="G163" t="s">
        <v>23</v>
      </c>
      <c r="H163" t="s">
        <v>24</v>
      </c>
      <c r="I163" t="s">
        <v>24</v>
      </c>
      <c r="J163" t="s">
        <v>23</v>
      </c>
      <c r="K163" t="s">
        <v>320</v>
      </c>
      <c r="L163" t="s">
        <v>321</v>
      </c>
      <c r="M163" t="s">
        <v>24</v>
      </c>
      <c r="N163" t="s">
        <v>295</v>
      </c>
      <c r="O163" t="s">
        <v>296</v>
      </c>
    </row>
    <row r="164" spans="1:15" x14ac:dyDescent="0.2">
      <c r="A164" t="s">
        <v>632</v>
      </c>
      <c r="B164" t="s">
        <v>633</v>
      </c>
      <c r="C164" t="s">
        <v>634</v>
      </c>
      <c r="D164" t="s">
        <v>47</v>
      </c>
      <c r="E164" t="s">
        <v>635</v>
      </c>
      <c r="F164" t="s">
        <v>89</v>
      </c>
      <c r="G164" t="s">
        <v>21</v>
      </c>
      <c r="H164" t="s">
        <v>24</v>
      </c>
      <c r="I164" t="s">
        <v>24</v>
      </c>
      <c r="J164" t="s">
        <v>21</v>
      </c>
      <c r="K164" t="s">
        <v>289</v>
      </c>
      <c r="L164" t="s">
        <v>321</v>
      </c>
      <c r="M164" t="s">
        <v>24</v>
      </c>
      <c r="N164" t="s">
        <v>314</v>
      </c>
      <c r="O164" t="s">
        <v>315</v>
      </c>
    </row>
    <row r="165" spans="1:15" x14ac:dyDescent="0.2">
      <c r="A165" t="s">
        <v>636</v>
      </c>
      <c r="B165" t="s">
        <v>637</v>
      </c>
      <c r="C165" t="s">
        <v>638</v>
      </c>
      <c r="D165" t="s">
        <v>42</v>
      </c>
      <c r="E165" t="s">
        <v>639</v>
      </c>
      <c r="F165" t="s">
        <v>60</v>
      </c>
      <c r="G165" t="s">
        <v>21</v>
      </c>
      <c r="H165" t="s">
        <v>24</v>
      </c>
      <c r="I165" t="s">
        <v>24</v>
      </c>
      <c r="J165" t="s">
        <v>21</v>
      </c>
      <c r="K165" t="s">
        <v>293</v>
      </c>
      <c r="L165" t="s">
        <v>321</v>
      </c>
      <c r="M165" t="s">
        <v>24</v>
      </c>
      <c r="N165" t="s">
        <v>295</v>
      </c>
      <c r="O165" t="s">
        <v>296</v>
      </c>
    </row>
    <row r="166" spans="1:15" x14ac:dyDescent="0.2">
      <c r="A166" t="s">
        <v>640</v>
      </c>
      <c r="B166" t="s">
        <v>641</v>
      </c>
      <c r="C166" t="s">
        <v>642</v>
      </c>
      <c r="D166" t="s">
        <v>18</v>
      </c>
      <c r="E166" t="s">
        <v>643</v>
      </c>
      <c r="F166" t="s">
        <v>79</v>
      </c>
      <c r="G166" t="s">
        <v>23</v>
      </c>
      <c r="H166" t="s">
        <v>24</v>
      </c>
      <c r="I166" t="s">
        <v>24</v>
      </c>
      <c r="J166" t="s">
        <v>23</v>
      </c>
      <c r="K166" t="s">
        <v>293</v>
      </c>
      <c r="L166" t="s">
        <v>308</v>
      </c>
      <c r="M166" t="s">
        <v>24</v>
      </c>
      <c r="N166" t="s">
        <v>351</v>
      </c>
      <c r="O166" t="s">
        <v>296</v>
      </c>
    </row>
    <row r="167" spans="1:15" x14ac:dyDescent="0.2">
      <c r="A167" t="s">
        <v>644</v>
      </c>
      <c r="B167" t="s">
        <v>645</v>
      </c>
      <c r="C167" t="s">
        <v>646</v>
      </c>
      <c r="D167" t="s">
        <v>42</v>
      </c>
      <c r="E167" t="s">
        <v>647</v>
      </c>
      <c r="F167" t="s">
        <v>84</v>
      </c>
      <c r="G167" t="s">
        <v>21</v>
      </c>
      <c r="H167" t="s">
        <v>24</v>
      </c>
      <c r="I167" t="s">
        <v>24</v>
      </c>
      <c r="J167" t="s">
        <v>21</v>
      </c>
      <c r="K167" t="s">
        <v>350</v>
      </c>
      <c r="L167" t="s">
        <v>321</v>
      </c>
      <c r="M167" t="s">
        <v>24</v>
      </c>
      <c r="N167" t="s">
        <v>314</v>
      </c>
      <c r="O167" t="s">
        <v>648</v>
      </c>
    </row>
    <row r="168" spans="1:15" x14ac:dyDescent="0.2">
      <c r="A168" t="s">
        <v>649</v>
      </c>
      <c r="B168" t="s">
        <v>650</v>
      </c>
      <c r="C168" t="s">
        <v>651</v>
      </c>
      <c r="D168" t="s">
        <v>47</v>
      </c>
      <c r="E168" t="s">
        <v>356</v>
      </c>
      <c r="F168" t="s">
        <v>29</v>
      </c>
      <c r="G168" t="s">
        <v>23</v>
      </c>
      <c r="H168" t="s">
        <v>24</v>
      </c>
      <c r="I168" t="s">
        <v>24</v>
      </c>
      <c r="J168" t="s">
        <v>21</v>
      </c>
      <c r="K168" t="s">
        <v>293</v>
      </c>
      <c r="L168" t="s">
        <v>321</v>
      </c>
      <c r="M168" t="s">
        <v>24</v>
      </c>
      <c r="N168" t="s">
        <v>302</v>
      </c>
      <c r="O168" t="s">
        <v>296</v>
      </c>
    </row>
    <row r="169" spans="1:15" x14ac:dyDescent="0.2">
      <c r="A169" t="s">
        <v>652</v>
      </c>
      <c r="B169" t="s">
        <v>653</v>
      </c>
      <c r="C169" t="s">
        <v>27</v>
      </c>
      <c r="D169" t="s">
        <v>47</v>
      </c>
      <c r="E169" t="s">
        <v>111</v>
      </c>
      <c r="F169" t="s">
        <v>29</v>
      </c>
      <c r="G169" t="s">
        <v>23</v>
      </c>
      <c r="H169" t="s">
        <v>24</v>
      </c>
      <c r="I169" t="s">
        <v>24</v>
      </c>
      <c r="J169" t="s">
        <v>21</v>
      </c>
      <c r="K169" t="s">
        <v>423</v>
      </c>
      <c r="L169" t="s">
        <v>321</v>
      </c>
      <c r="M169" t="s">
        <v>24</v>
      </c>
      <c r="N169" t="s">
        <v>302</v>
      </c>
      <c r="O169" t="s">
        <v>296</v>
      </c>
    </row>
    <row r="170" spans="1:15" x14ac:dyDescent="0.2">
      <c r="A170" t="s">
        <v>654</v>
      </c>
      <c r="B170" t="s">
        <v>655</v>
      </c>
      <c r="C170" t="s">
        <v>515</v>
      </c>
      <c r="D170" t="s">
        <v>18</v>
      </c>
      <c r="E170" t="s">
        <v>656</v>
      </c>
      <c r="F170" t="s">
        <v>29</v>
      </c>
      <c r="G170" t="s">
        <v>23</v>
      </c>
      <c r="H170" t="s">
        <v>24</v>
      </c>
      <c r="I170" t="s">
        <v>24</v>
      </c>
      <c r="J170" t="s">
        <v>23</v>
      </c>
      <c r="K170" t="s">
        <v>326</v>
      </c>
      <c r="L170" t="s">
        <v>321</v>
      </c>
      <c r="M170" t="s">
        <v>24</v>
      </c>
      <c r="N170" t="s">
        <v>302</v>
      </c>
      <c r="O170" t="s">
        <v>296</v>
      </c>
    </row>
    <row r="171" spans="1:15" x14ac:dyDescent="0.2">
      <c r="A171" t="s">
        <v>657</v>
      </c>
      <c r="B171" t="s">
        <v>658</v>
      </c>
      <c r="C171" t="s">
        <v>659</v>
      </c>
      <c r="D171" t="s">
        <v>312</v>
      </c>
      <c r="E171" t="s">
        <v>360</v>
      </c>
      <c r="F171" t="s">
        <v>74</v>
      </c>
      <c r="G171" t="s">
        <v>21</v>
      </c>
      <c r="H171" t="s">
        <v>24</v>
      </c>
      <c r="I171" t="s">
        <v>24</v>
      </c>
      <c r="J171" t="s">
        <v>23</v>
      </c>
      <c r="K171" t="s">
        <v>293</v>
      </c>
      <c r="L171" t="s">
        <v>321</v>
      </c>
      <c r="M171" t="s">
        <v>24</v>
      </c>
      <c r="N171" t="s">
        <v>295</v>
      </c>
      <c r="O171" t="s">
        <v>315</v>
      </c>
    </row>
    <row r="172" spans="1:15" x14ac:dyDescent="0.2">
      <c r="A172" t="s">
        <v>660</v>
      </c>
      <c r="B172" t="s">
        <v>661</v>
      </c>
      <c r="C172" t="s">
        <v>17</v>
      </c>
      <c r="D172" t="s">
        <v>42</v>
      </c>
      <c r="E172" t="s">
        <v>662</v>
      </c>
      <c r="F172" t="s">
        <v>89</v>
      </c>
      <c r="G172" t="s">
        <v>21</v>
      </c>
      <c r="H172" t="s">
        <v>24</v>
      </c>
      <c r="I172" t="s">
        <v>24</v>
      </c>
      <c r="J172" t="s">
        <v>23</v>
      </c>
      <c r="K172" t="s">
        <v>293</v>
      </c>
      <c r="L172" t="s">
        <v>301</v>
      </c>
      <c r="M172" t="s">
        <v>24</v>
      </c>
      <c r="N172" t="s">
        <v>302</v>
      </c>
      <c r="O172" t="s">
        <v>296</v>
      </c>
    </row>
    <row r="173" spans="1:15" x14ac:dyDescent="0.2">
      <c r="A173" t="s">
        <v>663</v>
      </c>
      <c r="B173" t="s">
        <v>664</v>
      </c>
      <c r="C173" t="s">
        <v>17</v>
      </c>
      <c r="D173" t="s">
        <v>18</v>
      </c>
      <c r="E173" t="s">
        <v>665</v>
      </c>
      <c r="F173" t="s">
        <v>69</v>
      </c>
      <c r="G173" t="s">
        <v>21</v>
      </c>
      <c r="H173" t="s">
        <v>24</v>
      </c>
      <c r="I173" t="s">
        <v>24</v>
      </c>
      <c r="J173" t="s">
        <v>23</v>
      </c>
      <c r="K173" t="s">
        <v>326</v>
      </c>
      <c r="L173" t="s">
        <v>308</v>
      </c>
      <c r="M173" t="s">
        <v>24</v>
      </c>
      <c r="N173" t="s">
        <v>24</v>
      </c>
      <c r="O173" t="s">
        <v>24</v>
      </c>
    </row>
    <row r="174" spans="1:15" x14ac:dyDescent="0.2">
      <c r="A174" t="s">
        <v>666</v>
      </c>
      <c r="B174" t="s">
        <v>667</v>
      </c>
      <c r="C174" t="s">
        <v>17</v>
      </c>
      <c r="D174" t="s">
        <v>18</v>
      </c>
      <c r="E174" t="s">
        <v>668</v>
      </c>
      <c r="F174" t="s">
        <v>89</v>
      </c>
      <c r="G174" t="s">
        <v>23</v>
      </c>
      <c r="H174" t="s">
        <v>24</v>
      </c>
      <c r="I174" t="s">
        <v>24</v>
      </c>
      <c r="J174" t="s">
        <v>23</v>
      </c>
      <c r="K174" t="s">
        <v>326</v>
      </c>
      <c r="L174" t="s">
        <v>308</v>
      </c>
      <c r="M174" t="s">
        <v>24</v>
      </c>
      <c r="N174" t="s">
        <v>295</v>
      </c>
      <c r="O174" t="s">
        <v>296</v>
      </c>
    </row>
    <row r="175" spans="1:15" x14ac:dyDescent="0.2">
      <c r="A175" t="s">
        <v>669</v>
      </c>
      <c r="B175" t="s">
        <v>670</v>
      </c>
      <c r="C175" t="s">
        <v>671</v>
      </c>
      <c r="D175" t="s">
        <v>47</v>
      </c>
      <c r="E175" t="s">
        <v>672</v>
      </c>
      <c r="F175" t="s">
        <v>74</v>
      </c>
      <c r="G175" t="s">
        <v>21</v>
      </c>
      <c r="H175" t="s">
        <v>24</v>
      </c>
      <c r="I175" t="s">
        <v>24</v>
      </c>
      <c r="J175" t="s">
        <v>23</v>
      </c>
      <c r="K175" t="s">
        <v>289</v>
      </c>
      <c r="L175" t="s">
        <v>308</v>
      </c>
      <c r="M175" t="s">
        <v>24</v>
      </c>
      <c r="N175" t="s">
        <v>302</v>
      </c>
      <c r="O175" t="s">
        <v>296</v>
      </c>
    </row>
    <row r="176" spans="1:15" x14ac:dyDescent="0.2">
      <c r="A176" t="s">
        <v>673</v>
      </c>
      <c r="B176" t="s">
        <v>674</v>
      </c>
      <c r="C176" t="s">
        <v>675</v>
      </c>
      <c r="D176" t="s">
        <v>42</v>
      </c>
      <c r="E176" t="s">
        <v>676</v>
      </c>
      <c r="F176" t="s">
        <v>74</v>
      </c>
      <c r="G176" t="s">
        <v>21</v>
      </c>
      <c r="H176" t="s">
        <v>24</v>
      </c>
      <c r="I176" t="s">
        <v>24</v>
      </c>
      <c r="J176" t="s">
        <v>21</v>
      </c>
      <c r="K176" t="s">
        <v>326</v>
      </c>
      <c r="L176" t="s">
        <v>308</v>
      </c>
      <c r="M176" t="s">
        <v>24</v>
      </c>
      <c r="N176" t="s">
        <v>302</v>
      </c>
      <c r="O176" t="s">
        <v>296</v>
      </c>
    </row>
    <row r="177" spans="1:15" x14ac:dyDescent="0.2">
      <c r="A177" t="s">
        <v>677</v>
      </c>
      <c r="B177" t="s">
        <v>678</v>
      </c>
      <c r="C177" t="s">
        <v>679</v>
      </c>
      <c r="D177" t="s">
        <v>47</v>
      </c>
      <c r="E177" t="s">
        <v>680</v>
      </c>
      <c r="F177" t="s">
        <v>84</v>
      </c>
      <c r="G177" t="s">
        <v>21</v>
      </c>
      <c r="H177" t="s">
        <v>24</v>
      </c>
      <c r="I177" t="s">
        <v>24</v>
      </c>
      <c r="J177" t="s">
        <v>23</v>
      </c>
      <c r="K177" t="s">
        <v>293</v>
      </c>
      <c r="L177" t="s">
        <v>321</v>
      </c>
      <c r="M177" t="s">
        <v>24</v>
      </c>
      <c r="N177" t="s">
        <v>302</v>
      </c>
      <c r="O177" t="s">
        <v>296</v>
      </c>
    </row>
    <row r="178" spans="1:15" x14ac:dyDescent="0.2">
      <c r="A178" t="s">
        <v>681</v>
      </c>
      <c r="B178" t="s">
        <v>682</v>
      </c>
      <c r="C178" t="s">
        <v>604</v>
      </c>
      <c r="D178" t="s">
        <v>282</v>
      </c>
      <c r="E178" t="s">
        <v>683</v>
      </c>
      <c r="F178" t="s">
        <v>74</v>
      </c>
      <c r="G178" t="s">
        <v>21</v>
      </c>
      <c r="H178" t="s">
        <v>24</v>
      </c>
      <c r="I178" t="s">
        <v>24</v>
      </c>
      <c r="J178" t="s">
        <v>21</v>
      </c>
      <c r="K178" t="s">
        <v>293</v>
      </c>
      <c r="L178" t="s">
        <v>321</v>
      </c>
      <c r="M178" t="s">
        <v>24</v>
      </c>
      <c r="N178" t="s">
        <v>302</v>
      </c>
      <c r="O178" t="s">
        <v>296</v>
      </c>
    </row>
    <row r="179" spans="1:15" x14ac:dyDescent="0.2">
      <c r="A179" t="s">
        <v>684</v>
      </c>
      <c r="B179" t="s">
        <v>685</v>
      </c>
      <c r="C179" t="s">
        <v>27</v>
      </c>
      <c r="D179" t="s">
        <v>312</v>
      </c>
      <c r="E179" t="s">
        <v>686</v>
      </c>
      <c r="F179" t="s">
        <v>165</v>
      </c>
      <c r="G179" t="s">
        <v>23</v>
      </c>
      <c r="H179" t="s">
        <v>24</v>
      </c>
      <c r="I179" t="s">
        <v>24</v>
      </c>
      <c r="J179" t="s">
        <v>23</v>
      </c>
      <c r="K179" t="s">
        <v>326</v>
      </c>
      <c r="L179" t="s">
        <v>321</v>
      </c>
      <c r="M179" t="s">
        <v>24</v>
      </c>
      <c r="N179" t="s">
        <v>295</v>
      </c>
      <c r="O179" t="s">
        <v>296</v>
      </c>
    </row>
    <row r="180" spans="1:15" x14ac:dyDescent="0.2">
      <c r="A180" t="s">
        <v>687</v>
      </c>
      <c r="B180" t="s">
        <v>688</v>
      </c>
      <c r="C180" t="s">
        <v>376</v>
      </c>
      <c r="D180" t="s">
        <v>18</v>
      </c>
      <c r="E180" t="s">
        <v>689</v>
      </c>
      <c r="F180" t="s">
        <v>165</v>
      </c>
      <c r="G180" t="s">
        <v>23</v>
      </c>
      <c r="H180" t="s">
        <v>24</v>
      </c>
      <c r="I180" t="s">
        <v>24</v>
      </c>
      <c r="J180" t="s">
        <v>23</v>
      </c>
      <c r="K180" t="s">
        <v>293</v>
      </c>
      <c r="L180" t="s">
        <v>471</v>
      </c>
      <c r="M180" t="s">
        <v>24</v>
      </c>
      <c r="N180" t="s">
        <v>314</v>
      </c>
      <c r="O180" t="s">
        <v>296</v>
      </c>
    </row>
    <row r="181" spans="1:15" x14ac:dyDescent="0.2">
      <c r="A181" t="s">
        <v>690</v>
      </c>
      <c r="B181" t="s">
        <v>691</v>
      </c>
      <c r="C181" t="s">
        <v>646</v>
      </c>
      <c r="D181" t="s">
        <v>18</v>
      </c>
      <c r="E181" t="s">
        <v>692</v>
      </c>
      <c r="F181" t="s">
        <v>60</v>
      </c>
      <c r="G181" t="s">
        <v>21</v>
      </c>
      <c r="H181" t="s">
        <v>24</v>
      </c>
      <c r="I181" t="s">
        <v>24</v>
      </c>
      <c r="J181" t="s">
        <v>21</v>
      </c>
      <c r="K181" t="s">
        <v>350</v>
      </c>
      <c r="L181" t="s">
        <v>308</v>
      </c>
      <c r="M181" t="s">
        <v>24</v>
      </c>
      <c r="N181" t="s">
        <v>302</v>
      </c>
      <c r="O181" t="s">
        <v>296</v>
      </c>
    </row>
    <row r="182" spans="1:15" x14ac:dyDescent="0.2">
      <c r="A182" t="s">
        <v>693</v>
      </c>
      <c r="B182" t="s">
        <v>694</v>
      </c>
      <c r="C182" t="s">
        <v>17</v>
      </c>
      <c r="D182" t="s">
        <v>18</v>
      </c>
      <c r="E182" t="s">
        <v>695</v>
      </c>
      <c r="F182" t="s">
        <v>89</v>
      </c>
      <c r="G182" t="s">
        <v>23</v>
      </c>
      <c r="H182" t="s">
        <v>24</v>
      </c>
      <c r="I182" t="s">
        <v>24</v>
      </c>
      <c r="J182" t="s">
        <v>23</v>
      </c>
      <c r="K182" t="s">
        <v>326</v>
      </c>
      <c r="L182" t="s">
        <v>321</v>
      </c>
      <c r="M182" t="s">
        <v>24</v>
      </c>
      <c r="N182" t="s">
        <v>302</v>
      </c>
      <c r="O182" t="s">
        <v>296</v>
      </c>
    </row>
    <row r="183" spans="1:15" x14ac:dyDescent="0.2">
      <c r="A183" t="s">
        <v>696</v>
      </c>
      <c r="B183" t="s">
        <v>697</v>
      </c>
      <c r="C183" t="s">
        <v>27</v>
      </c>
      <c r="D183" t="s">
        <v>42</v>
      </c>
      <c r="E183" t="s">
        <v>698</v>
      </c>
      <c r="F183" t="s">
        <v>60</v>
      </c>
      <c r="G183" t="s">
        <v>21</v>
      </c>
      <c r="H183" t="s">
        <v>24</v>
      </c>
      <c r="I183" t="s">
        <v>24</v>
      </c>
      <c r="J183" t="s">
        <v>23</v>
      </c>
      <c r="K183" t="s">
        <v>350</v>
      </c>
      <c r="L183" t="s">
        <v>321</v>
      </c>
      <c r="M183" t="s">
        <v>24</v>
      </c>
      <c r="N183" t="s">
        <v>302</v>
      </c>
      <c r="O183" t="s">
        <v>296</v>
      </c>
    </row>
    <row r="184" spans="1:15" x14ac:dyDescent="0.2">
      <c r="A184" t="s">
        <v>699</v>
      </c>
      <c r="B184" t="s">
        <v>700</v>
      </c>
      <c r="C184" t="s">
        <v>701</v>
      </c>
      <c r="D184" t="s">
        <v>42</v>
      </c>
      <c r="E184" t="s">
        <v>356</v>
      </c>
      <c r="F184" t="s">
        <v>20</v>
      </c>
      <c r="G184" t="s">
        <v>21</v>
      </c>
      <c r="H184" t="s">
        <v>24</v>
      </c>
      <c r="I184" t="s">
        <v>24</v>
      </c>
      <c r="J184" t="s">
        <v>23</v>
      </c>
      <c r="K184" t="s">
        <v>293</v>
      </c>
      <c r="L184" t="s">
        <v>321</v>
      </c>
      <c r="M184" t="s">
        <v>24</v>
      </c>
      <c r="N184" t="s">
        <v>314</v>
      </c>
      <c r="O184" t="s">
        <v>296</v>
      </c>
    </row>
    <row r="185" spans="1:15" x14ac:dyDescent="0.2">
      <c r="A185" t="s">
        <v>702</v>
      </c>
      <c r="B185" t="s">
        <v>703</v>
      </c>
      <c r="C185" t="s">
        <v>213</v>
      </c>
      <c r="D185" t="s">
        <v>282</v>
      </c>
      <c r="E185" t="s">
        <v>704</v>
      </c>
      <c r="F185" t="s">
        <v>89</v>
      </c>
      <c r="G185" t="s">
        <v>23</v>
      </c>
      <c r="H185" t="s">
        <v>24</v>
      </c>
      <c r="I185" t="s">
        <v>24</v>
      </c>
      <c r="J185" t="s">
        <v>23</v>
      </c>
      <c r="K185" t="s">
        <v>293</v>
      </c>
      <c r="L185" t="s">
        <v>301</v>
      </c>
      <c r="M185" t="s">
        <v>24</v>
      </c>
      <c r="N185" t="s">
        <v>351</v>
      </c>
      <c r="O185" t="s">
        <v>296</v>
      </c>
    </row>
    <row r="186" spans="1:15" x14ac:dyDescent="0.2">
      <c r="A186" t="s">
        <v>705</v>
      </c>
      <c r="B186" t="s">
        <v>706</v>
      </c>
      <c r="C186" t="s">
        <v>17</v>
      </c>
      <c r="D186" t="s">
        <v>42</v>
      </c>
      <c r="E186" t="s">
        <v>707</v>
      </c>
      <c r="F186" t="s">
        <v>60</v>
      </c>
      <c r="G186" t="s">
        <v>23</v>
      </c>
      <c r="H186" t="s">
        <v>24</v>
      </c>
      <c r="I186" t="s">
        <v>24</v>
      </c>
      <c r="J186" t="s">
        <v>23</v>
      </c>
      <c r="K186" t="s">
        <v>293</v>
      </c>
      <c r="L186" t="s">
        <v>308</v>
      </c>
      <c r="M186" t="s">
        <v>24</v>
      </c>
      <c r="N186" t="s">
        <v>295</v>
      </c>
      <c r="O186" t="s">
        <v>296</v>
      </c>
    </row>
    <row r="187" spans="1:15" x14ac:dyDescent="0.2">
      <c r="A187" t="s">
        <v>708</v>
      </c>
      <c r="B187" t="s">
        <v>709</v>
      </c>
      <c r="C187" t="s">
        <v>710</v>
      </c>
      <c r="D187" t="s">
        <v>42</v>
      </c>
      <c r="E187" t="s">
        <v>711</v>
      </c>
      <c r="F187" t="s">
        <v>60</v>
      </c>
      <c r="G187" t="s">
        <v>21</v>
      </c>
      <c r="H187" t="s">
        <v>24</v>
      </c>
      <c r="I187" t="s">
        <v>24</v>
      </c>
      <c r="J187" t="s">
        <v>23</v>
      </c>
      <c r="K187" t="s">
        <v>289</v>
      </c>
      <c r="L187" t="s">
        <v>321</v>
      </c>
      <c r="M187" t="s">
        <v>24</v>
      </c>
      <c r="N187" t="s">
        <v>302</v>
      </c>
      <c r="O187" t="s">
        <v>296</v>
      </c>
    </row>
    <row r="188" spans="1:15" x14ac:dyDescent="0.2">
      <c r="A188" t="s">
        <v>712</v>
      </c>
      <c r="B188" t="s">
        <v>713</v>
      </c>
      <c r="C188" t="s">
        <v>17</v>
      </c>
      <c r="D188" t="s">
        <v>18</v>
      </c>
      <c r="E188" t="s">
        <v>714</v>
      </c>
      <c r="F188" t="s">
        <v>60</v>
      </c>
      <c r="G188" t="s">
        <v>21</v>
      </c>
      <c r="H188" t="s">
        <v>24</v>
      </c>
      <c r="I188" t="s">
        <v>24</v>
      </c>
      <c r="J188" t="s">
        <v>23</v>
      </c>
      <c r="K188" t="s">
        <v>293</v>
      </c>
      <c r="L188" t="s">
        <v>294</v>
      </c>
      <c r="M188" t="s">
        <v>24</v>
      </c>
      <c r="N188" t="s">
        <v>295</v>
      </c>
      <c r="O188" t="s">
        <v>296</v>
      </c>
    </row>
    <row r="189" spans="1:15" x14ac:dyDescent="0.2">
      <c r="A189" t="s">
        <v>715</v>
      </c>
      <c r="B189" t="s">
        <v>716</v>
      </c>
      <c r="C189" t="s">
        <v>515</v>
      </c>
      <c r="D189" t="s">
        <v>18</v>
      </c>
      <c r="E189" t="s">
        <v>717</v>
      </c>
      <c r="F189" t="s">
        <v>284</v>
      </c>
      <c r="G189" t="s">
        <v>23</v>
      </c>
      <c r="H189" t="s">
        <v>24</v>
      </c>
      <c r="I189" t="s">
        <v>24</v>
      </c>
      <c r="J189" t="s">
        <v>21</v>
      </c>
      <c r="K189" t="s">
        <v>326</v>
      </c>
      <c r="L189" t="s">
        <v>301</v>
      </c>
      <c r="M189" t="s">
        <v>24</v>
      </c>
      <c r="N189" t="s">
        <v>302</v>
      </c>
      <c r="O189" t="s">
        <v>296</v>
      </c>
    </row>
    <row r="190" spans="1:15" x14ac:dyDescent="0.2">
      <c r="A190" t="s">
        <v>718</v>
      </c>
      <c r="B190" t="s">
        <v>719</v>
      </c>
      <c r="C190" t="s">
        <v>379</v>
      </c>
      <c r="D190" t="s">
        <v>47</v>
      </c>
      <c r="E190" t="s">
        <v>720</v>
      </c>
      <c r="F190" t="s">
        <v>60</v>
      </c>
      <c r="G190" t="s">
        <v>21</v>
      </c>
      <c r="H190" t="s">
        <v>24</v>
      </c>
      <c r="I190" t="s">
        <v>24</v>
      </c>
      <c r="J190" t="s">
        <v>21</v>
      </c>
      <c r="K190" t="s">
        <v>293</v>
      </c>
      <c r="L190" t="s">
        <v>321</v>
      </c>
      <c r="M190" t="s">
        <v>24</v>
      </c>
      <c r="N190" t="s">
        <v>302</v>
      </c>
      <c r="O190" t="s">
        <v>296</v>
      </c>
    </row>
    <row r="191" spans="1:15" x14ac:dyDescent="0.2">
      <c r="A191" t="s">
        <v>721</v>
      </c>
      <c r="B191" t="s">
        <v>722</v>
      </c>
      <c r="C191" t="s">
        <v>379</v>
      </c>
      <c r="D191" t="s">
        <v>42</v>
      </c>
      <c r="E191" t="s">
        <v>723</v>
      </c>
      <c r="F191" t="s">
        <v>260</v>
      </c>
      <c r="G191" t="s">
        <v>21</v>
      </c>
      <c r="H191" t="s">
        <v>24</v>
      </c>
      <c r="I191" t="s">
        <v>24</v>
      </c>
      <c r="J191" t="s">
        <v>23</v>
      </c>
      <c r="K191" t="s">
        <v>293</v>
      </c>
      <c r="L191" t="s">
        <v>321</v>
      </c>
      <c r="M191" t="s">
        <v>24</v>
      </c>
      <c r="N191" t="s">
        <v>295</v>
      </c>
      <c r="O191" t="s">
        <v>296</v>
      </c>
    </row>
    <row r="192" spans="1:15" x14ac:dyDescent="0.2">
      <c r="A192" t="s">
        <v>724</v>
      </c>
      <c r="B192" t="s">
        <v>725</v>
      </c>
      <c r="C192" t="s">
        <v>726</v>
      </c>
      <c r="D192" t="s">
        <v>42</v>
      </c>
      <c r="E192" t="s">
        <v>727</v>
      </c>
      <c r="F192" t="s">
        <v>60</v>
      </c>
      <c r="G192" t="s">
        <v>21</v>
      </c>
      <c r="H192" t="s">
        <v>24</v>
      </c>
      <c r="I192" t="s">
        <v>24</v>
      </c>
      <c r="J192" t="s">
        <v>23</v>
      </c>
      <c r="K192" t="s">
        <v>350</v>
      </c>
      <c r="L192" t="s">
        <v>321</v>
      </c>
      <c r="M192" t="s">
        <v>24</v>
      </c>
      <c r="N192" t="s">
        <v>302</v>
      </c>
      <c r="O192" t="s">
        <v>296</v>
      </c>
    </row>
    <row r="193" spans="1:15" x14ac:dyDescent="0.2">
      <c r="A193" t="s">
        <v>728</v>
      </c>
      <c r="B193" t="s">
        <v>481</v>
      </c>
      <c r="C193" t="s">
        <v>27</v>
      </c>
      <c r="D193" t="s">
        <v>47</v>
      </c>
      <c r="E193" t="s">
        <v>729</v>
      </c>
      <c r="F193" t="s">
        <v>284</v>
      </c>
      <c r="G193" t="s">
        <v>21</v>
      </c>
      <c r="H193" t="s">
        <v>24</v>
      </c>
      <c r="I193" t="s">
        <v>24</v>
      </c>
      <c r="J193" t="s">
        <v>21</v>
      </c>
      <c r="K193" t="s">
        <v>289</v>
      </c>
      <c r="L193" t="s">
        <v>301</v>
      </c>
      <c r="M193" t="s">
        <v>24</v>
      </c>
      <c r="N193" t="s">
        <v>24</v>
      </c>
      <c r="O193" t="s">
        <v>296</v>
      </c>
    </row>
    <row r="194" spans="1:15" x14ac:dyDescent="0.2">
      <c r="A194" t="s">
        <v>730</v>
      </c>
      <c r="B194" t="s">
        <v>731</v>
      </c>
      <c r="C194" t="s">
        <v>27</v>
      </c>
      <c r="D194" t="s">
        <v>47</v>
      </c>
      <c r="E194" t="s">
        <v>360</v>
      </c>
      <c r="F194" t="s">
        <v>284</v>
      </c>
      <c r="G194" t="s">
        <v>21</v>
      </c>
      <c r="H194" t="s">
        <v>24</v>
      </c>
      <c r="I194" t="s">
        <v>24</v>
      </c>
      <c r="J194" t="s">
        <v>21</v>
      </c>
      <c r="K194" t="s">
        <v>326</v>
      </c>
      <c r="L194" t="s">
        <v>294</v>
      </c>
      <c r="M194" t="s">
        <v>24</v>
      </c>
      <c r="N194" t="s">
        <v>24</v>
      </c>
      <c r="O194" t="s">
        <v>296</v>
      </c>
    </row>
    <row r="195" spans="1:15" x14ac:dyDescent="0.2">
      <c r="A195" t="s">
        <v>732</v>
      </c>
      <c r="B195" t="s">
        <v>733</v>
      </c>
      <c r="C195" t="s">
        <v>734</v>
      </c>
      <c r="D195" t="s">
        <v>18</v>
      </c>
      <c r="E195" t="s">
        <v>735</v>
      </c>
      <c r="F195" t="s">
        <v>284</v>
      </c>
      <c r="G195" t="s">
        <v>21</v>
      </c>
      <c r="H195" t="s">
        <v>24</v>
      </c>
      <c r="I195" t="s">
        <v>24</v>
      </c>
      <c r="J195" t="s">
        <v>23</v>
      </c>
      <c r="K195" t="s">
        <v>350</v>
      </c>
      <c r="L195" t="s">
        <v>321</v>
      </c>
      <c r="M195" t="s">
        <v>24</v>
      </c>
      <c r="N195" t="s">
        <v>351</v>
      </c>
      <c r="O195" t="s">
        <v>296</v>
      </c>
    </row>
    <row r="196" spans="1:15" x14ac:dyDescent="0.2">
      <c r="A196" t="s">
        <v>736</v>
      </c>
      <c r="B196" t="s">
        <v>737</v>
      </c>
      <c r="C196" t="s">
        <v>27</v>
      </c>
      <c r="D196" t="s">
        <v>47</v>
      </c>
      <c r="E196" t="s">
        <v>738</v>
      </c>
      <c r="F196" t="s">
        <v>284</v>
      </c>
      <c r="G196" t="s">
        <v>21</v>
      </c>
      <c r="H196" t="s">
        <v>24</v>
      </c>
      <c r="I196" t="s">
        <v>24</v>
      </c>
      <c r="J196" t="s">
        <v>23</v>
      </c>
      <c r="K196" t="s">
        <v>350</v>
      </c>
      <c r="L196" t="s">
        <v>294</v>
      </c>
      <c r="M196" t="s">
        <v>24</v>
      </c>
      <c r="N196" t="s">
        <v>302</v>
      </c>
      <c r="O196" t="s">
        <v>296</v>
      </c>
    </row>
    <row r="197" spans="1:15" x14ac:dyDescent="0.2">
      <c r="A197" t="s">
        <v>739</v>
      </c>
      <c r="B197" t="s">
        <v>740</v>
      </c>
      <c r="C197" t="s">
        <v>33</v>
      </c>
      <c r="D197" t="s">
        <v>47</v>
      </c>
      <c r="E197" t="s">
        <v>741</v>
      </c>
      <c r="F197" t="s">
        <v>284</v>
      </c>
      <c r="G197" t="s">
        <v>23</v>
      </c>
      <c r="H197" t="s">
        <v>24</v>
      </c>
      <c r="I197" t="s">
        <v>24</v>
      </c>
      <c r="J197" t="s">
        <v>23</v>
      </c>
      <c r="K197" t="s">
        <v>326</v>
      </c>
      <c r="L197" t="s">
        <v>321</v>
      </c>
      <c r="M197" t="s">
        <v>24</v>
      </c>
      <c r="N197" t="s">
        <v>314</v>
      </c>
      <c r="O197" t="s">
        <v>296</v>
      </c>
    </row>
    <row r="198" spans="1:15" x14ac:dyDescent="0.2">
      <c r="A198" t="s">
        <v>742</v>
      </c>
      <c r="B198" t="s">
        <v>743</v>
      </c>
      <c r="C198" t="s">
        <v>27</v>
      </c>
      <c r="D198" t="s">
        <v>18</v>
      </c>
      <c r="E198" t="s">
        <v>312</v>
      </c>
      <c r="F198" t="s">
        <v>69</v>
      </c>
      <c r="G198" t="s">
        <v>23</v>
      </c>
      <c r="H198" t="s">
        <v>24</v>
      </c>
      <c r="I198" t="s">
        <v>24</v>
      </c>
      <c r="J198" t="s">
        <v>23</v>
      </c>
      <c r="K198" t="s">
        <v>326</v>
      </c>
      <c r="L198" t="s">
        <v>321</v>
      </c>
      <c r="M198" t="s">
        <v>24</v>
      </c>
      <c r="N198" t="s">
        <v>24</v>
      </c>
      <c r="O198" t="s">
        <v>296</v>
      </c>
    </row>
    <row r="199" spans="1:15" x14ac:dyDescent="0.2">
      <c r="A199" t="s">
        <v>744</v>
      </c>
      <c r="B199" t="s">
        <v>745</v>
      </c>
      <c r="C199" t="s">
        <v>27</v>
      </c>
      <c r="D199" t="s">
        <v>47</v>
      </c>
      <c r="E199" t="s">
        <v>746</v>
      </c>
      <c r="F199" t="s">
        <v>284</v>
      </c>
      <c r="G199" t="s">
        <v>21</v>
      </c>
      <c r="H199" t="s">
        <v>24</v>
      </c>
      <c r="I199" t="s">
        <v>24</v>
      </c>
      <c r="J199" t="s">
        <v>23</v>
      </c>
      <c r="K199" t="s">
        <v>289</v>
      </c>
      <c r="L199" t="s">
        <v>321</v>
      </c>
      <c r="M199" t="s">
        <v>24</v>
      </c>
      <c r="N199" t="s">
        <v>302</v>
      </c>
      <c r="O199" t="s">
        <v>747</v>
      </c>
    </row>
    <row r="200" spans="1:15" x14ac:dyDescent="0.2">
      <c r="A200" t="s">
        <v>748</v>
      </c>
      <c r="B200" t="s">
        <v>749</v>
      </c>
      <c r="C200" t="s">
        <v>750</v>
      </c>
      <c r="D200" t="s">
        <v>42</v>
      </c>
      <c r="E200" t="s">
        <v>751</v>
      </c>
      <c r="F200" t="s">
        <v>284</v>
      </c>
      <c r="G200" t="s">
        <v>21</v>
      </c>
      <c r="H200" t="s">
        <v>24</v>
      </c>
      <c r="I200" t="s">
        <v>24</v>
      </c>
      <c r="J200" t="s">
        <v>21</v>
      </c>
      <c r="K200" t="s">
        <v>293</v>
      </c>
      <c r="L200" t="s">
        <v>321</v>
      </c>
      <c r="M200" t="s">
        <v>24</v>
      </c>
      <c r="N200" t="s">
        <v>351</v>
      </c>
      <c r="O200" t="s">
        <v>296</v>
      </c>
    </row>
    <row r="201" spans="1:15" x14ac:dyDescent="0.2">
      <c r="A201" t="s">
        <v>752</v>
      </c>
      <c r="B201" t="s">
        <v>753</v>
      </c>
      <c r="C201" t="s">
        <v>379</v>
      </c>
      <c r="D201" t="s">
        <v>312</v>
      </c>
      <c r="E201" t="s">
        <v>754</v>
      </c>
      <c r="F201" t="s">
        <v>165</v>
      </c>
      <c r="G201" t="s">
        <v>21</v>
      </c>
      <c r="H201" t="s">
        <v>24</v>
      </c>
      <c r="I201" t="s">
        <v>24</v>
      </c>
      <c r="J201" t="s">
        <v>21</v>
      </c>
      <c r="K201" t="s">
        <v>423</v>
      </c>
      <c r="L201" t="s">
        <v>321</v>
      </c>
      <c r="M201" t="s">
        <v>24</v>
      </c>
      <c r="N201" t="s">
        <v>351</v>
      </c>
      <c r="O201" t="s">
        <v>296</v>
      </c>
    </row>
    <row r="202" spans="1:15" x14ac:dyDescent="0.2">
      <c r="A202" t="s">
        <v>755</v>
      </c>
      <c r="B202" t="s">
        <v>756</v>
      </c>
      <c r="C202" t="s">
        <v>757</v>
      </c>
      <c r="D202" t="s">
        <v>47</v>
      </c>
      <c r="E202" t="s">
        <v>758</v>
      </c>
      <c r="F202" t="s">
        <v>260</v>
      </c>
      <c r="G202" t="s">
        <v>21</v>
      </c>
      <c r="H202" t="s">
        <v>24</v>
      </c>
      <c r="I202" t="s">
        <v>24</v>
      </c>
      <c r="J202" t="s">
        <v>23</v>
      </c>
      <c r="K202" t="s">
        <v>293</v>
      </c>
      <c r="L202" t="s">
        <v>308</v>
      </c>
      <c r="M202" t="s">
        <v>24</v>
      </c>
      <c r="N202" t="s">
        <v>302</v>
      </c>
      <c r="O202" t="s">
        <v>296</v>
      </c>
    </row>
    <row r="203" spans="1:15" x14ac:dyDescent="0.2">
      <c r="A203" t="s">
        <v>759</v>
      </c>
      <c r="B203" t="s">
        <v>760</v>
      </c>
      <c r="C203" t="s">
        <v>761</v>
      </c>
      <c r="D203" t="s">
        <v>18</v>
      </c>
      <c r="E203" t="s">
        <v>762</v>
      </c>
      <c r="F203" t="s">
        <v>60</v>
      </c>
      <c r="G203" t="s">
        <v>21</v>
      </c>
      <c r="H203" t="s">
        <v>24</v>
      </c>
      <c r="I203" t="s">
        <v>24</v>
      </c>
      <c r="J203" t="s">
        <v>23</v>
      </c>
      <c r="K203" t="s">
        <v>320</v>
      </c>
      <c r="L203" t="s">
        <v>321</v>
      </c>
      <c r="M203" t="s">
        <v>24</v>
      </c>
      <c r="N203" t="s">
        <v>295</v>
      </c>
      <c r="O203" t="s">
        <v>296</v>
      </c>
    </row>
    <row r="204" spans="1:15" x14ac:dyDescent="0.2">
      <c r="A204" t="s">
        <v>763</v>
      </c>
      <c r="B204" t="s">
        <v>764</v>
      </c>
      <c r="C204" t="s">
        <v>27</v>
      </c>
      <c r="D204" t="s">
        <v>312</v>
      </c>
      <c r="E204" t="s">
        <v>765</v>
      </c>
      <c r="F204" t="s">
        <v>284</v>
      </c>
      <c r="G204" t="s">
        <v>21</v>
      </c>
      <c r="H204" t="s">
        <v>24</v>
      </c>
      <c r="I204" t="s">
        <v>24</v>
      </c>
      <c r="J204" t="s">
        <v>21</v>
      </c>
      <c r="K204" t="s">
        <v>326</v>
      </c>
      <c r="L204" t="s">
        <v>321</v>
      </c>
      <c r="M204" t="s">
        <v>24</v>
      </c>
      <c r="N204" t="s">
        <v>24</v>
      </c>
      <c r="O204" t="s">
        <v>296</v>
      </c>
    </row>
    <row r="205" spans="1:15" x14ac:dyDescent="0.2">
      <c r="A205" t="s">
        <v>766</v>
      </c>
      <c r="B205" t="s">
        <v>767</v>
      </c>
      <c r="C205" t="s">
        <v>27</v>
      </c>
      <c r="D205" t="s">
        <v>42</v>
      </c>
      <c r="E205" t="s">
        <v>768</v>
      </c>
      <c r="F205" t="s">
        <v>69</v>
      </c>
      <c r="G205" t="s">
        <v>21</v>
      </c>
      <c r="H205" t="s">
        <v>24</v>
      </c>
      <c r="I205" t="s">
        <v>24</v>
      </c>
      <c r="J205" t="s">
        <v>21</v>
      </c>
      <c r="K205" t="s">
        <v>326</v>
      </c>
      <c r="L205" t="s">
        <v>321</v>
      </c>
      <c r="M205" t="s">
        <v>24</v>
      </c>
      <c r="N205" t="s">
        <v>302</v>
      </c>
      <c r="O205" t="s">
        <v>296</v>
      </c>
    </row>
    <row r="206" spans="1:15" x14ac:dyDescent="0.2">
      <c r="A206" t="s">
        <v>769</v>
      </c>
      <c r="B206" t="s">
        <v>770</v>
      </c>
      <c r="C206" t="s">
        <v>577</v>
      </c>
      <c r="D206" t="s">
        <v>312</v>
      </c>
      <c r="E206" t="s">
        <v>771</v>
      </c>
      <c r="F206" t="s">
        <v>260</v>
      </c>
      <c r="G206" t="s">
        <v>21</v>
      </c>
      <c r="H206" t="s">
        <v>24</v>
      </c>
      <c r="I206" t="s">
        <v>24</v>
      </c>
      <c r="J206" t="s">
        <v>23</v>
      </c>
      <c r="K206" t="s">
        <v>293</v>
      </c>
      <c r="L206" t="s">
        <v>321</v>
      </c>
      <c r="M206" t="s">
        <v>24</v>
      </c>
      <c r="N206" t="s">
        <v>302</v>
      </c>
      <c r="O206" t="s">
        <v>296</v>
      </c>
    </row>
    <row r="207" spans="1:15" x14ac:dyDescent="0.2">
      <c r="A207" t="s">
        <v>772</v>
      </c>
      <c r="B207" t="s">
        <v>773</v>
      </c>
      <c r="C207" t="s">
        <v>27</v>
      </c>
      <c r="D207" t="s">
        <v>42</v>
      </c>
      <c r="E207" t="s">
        <v>774</v>
      </c>
      <c r="F207" t="s">
        <v>284</v>
      </c>
      <c r="G207" t="s">
        <v>23</v>
      </c>
      <c r="H207" t="s">
        <v>24</v>
      </c>
      <c r="I207" t="s">
        <v>24</v>
      </c>
      <c r="J207" t="s">
        <v>23</v>
      </c>
      <c r="K207" t="s">
        <v>320</v>
      </c>
      <c r="L207" t="s">
        <v>321</v>
      </c>
      <c r="M207" t="s">
        <v>24</v>
      </c>
      <c r="N207" t="s">
        <v>302</v>
      </c>
      <c r="O207" t="s">
        <v>296</v>
      </c>
    </row>
    <row r="208" spans="1:15" x14ac:dyDescent="0.2">
      <c r="A208" t="s">
        <v>775</v>
      </c>
      <c r="B208" t="s">
        <v>776</v>
      </c>
      <c r="C208" t="s">
        <v>27</v>
      </c>
      <c r="D208" t="s">
        <v>312</v>
      </c>
      <c r="E208" t="s">
        <v>777</v>
      </c>
      <c r="F208" t="s">
        <v>284</v>
      </c>
      <c r="G208" t="s">
        <v>23</v>
      </c>
      <c r="H208" t="s">
        <v>24</v>
      </c>
      <c r="I208" t="s">
        <v>24</v>
      </c>
      <c r="J208" t="s">
        <v>23</v>
      </c>
      <c r="K208" t="s">
        <v>320</v>
      </c>
      <c r="L208" t="s">
        <v>294</v>
      </c>
      <c r="M208" t="s">
        <v>24</v>
      </c>
      <c r="N208" t="s">
        <v>295</v>
      </c>
      <c r="O208" t="s">
        <v>296</v>
      </c>
    </row>
    <row r="209" spans="1:15" x14ac:dyDescent="0.2">
      <c r="A209" t="s">
        <v>778</v>
      </c>
      <c r="B209" t="s">
        <v>779</v>
      </c>
      <c r="C209" t="s">
        <v>780</v>
      </c>
      <c r="D209" t="s">
        <v>42</v>
      </c>
      <c r="E209" t="s">
        <v>781</v>
      </c>
      <c r="F209" t="s">
        <v>60</v>
      </c>
      <c r="G209" t="s">
        <v>21</v>
      </c>
      <c r="H209" t="s">
        <v>24</v>
      </c>
      <c r="I209" t="s">
        <v>24</v>
      </c>
      <c r="J209" t="s">
        <v>21</v>
      </c>
      <c r="K209" t="s">
        <v>293</v>
      </c>
      <c r="L209" t="s">
        <v>321</v>
      </c>
      <c r="M209" t="s">
        <v>24</v>
      </c>
      <c r="N209" t="s">
        <v>342</v>
      </c>
      <c r="O209" t="s">
        <v>296</v>
      </c>
    </row>
    <row r="210" spans="1:15" x14ac:dyDescent="0.2">
      <c r="A210" t="s">
        <v>782</v>
      </c>
      <c r="B210" t="s">
        <v>783</v>
      </c>
      <c r="C210" t="s">
        <v>27</v>
      </c>
      <c r="D210" t="s">
        <v>42</v>
      </c>
      <c r="E210" t="s">
        <v>111</v>
      </c>
      <c r="F210" t="s">
        <v>69</v>
      </c>
      <c r="G210" t="s">
        <v>23</v>
      </c>
      <c r="H210" t="s">
        <v>24</v>
      </c>
      <c r="I210" t="s">
        <v>24</v>
      </c>
      <c r="J210" t="s">
        <v>21</v>
      </c>
      <c r="K210" t="s">
        <v>350</v>
      </c>
      <c r="L210" t="s">
        <v>321</v>
      </c>
      <c r="M210" t="s">
        <v>24</v>
      </c>
      <c r="N210" t="s">
        <v>302</v>
      </c>
      <c r="O210" t="s">
        <v>296</v>
      </c>
    </row>
    <row r="211" spans="1:15" x14ac:dyDescent="0.2">
      <c r="A211" t="s">
        <v>784</v>
      </c>
      <c r="B211" t="s">
        <v>785</v>
      </c>
      <c r="C211" t="s">
        <v>17</v>
      </c>
      <c r="D211" t="s">
        <v>47</v>
      </c>
      <c r="E211" t="s">
        <v>356</v>
      </c>
      <c r="F211" t="s">
        <v>284</v>
      </c>
      <c r="G211" t="s">
        <v>23</v>
      </c>
      <c r="H211" t="s">
        <v>24</v>
      </c>
      <c r="I211" t="s">
        <v>24</v>
      </c>
      <c r="J211" t="s">
        <v>23</v>
      </c>
      <c r="K211" t="s">
        <v>293</v>
      </c>
      <c r="L211" t="s">
        <v>308</v>
      </c>
      <c r="M211" t="s">
        <v>24</v>
      </c>
      <c r="N211" t="s">
        <v>302</v>
      </c>
      <c r="O211" t="s">
        <v>296</v>
      </c>
    </row>
    <row r="212" spans="1:15" x14ac:dyDescent="0.2">
      <c r="A212" t="s">
        <v>786</v>
      </c>
      <c r="B212" t="s">
        <v>787</v>
      </c>
      <c r="C212" t="s">
        <v>460</v>
      </c>
      <c r="D212" t="s">
        <v>312</v>
      </c>
      <c r="E212" t="s">
        <v>111</v>
      </c>
      <c r="F212" t="s">
        <v>69</v>
      </c>
      <c r="G212" t="s">
        <v>21</v>
      </c>
      <c r="H212" t="s">
        <v>24</v>
      </c>
      <c r="I212" t="s">
        <v>24</v>
      </c>
      <c r="J212" t="s">
        <v>23</v>
      </c>
      <c r="K212" t="s">
        <v>423</v>
      </c>
      <c r="L212" t="s">
        <v>321</v>
      </c>
      <c r="M212" t="s">
        <v>24</v>
      </c>
      <c r="N212" t="s">
        <v>295</v>
      </c>
      <c r="O212" t="s">
        <v>296</v>
      </c>
    </row>
    <row r="213" spans="1:15" x14ac:dyDescent="0.2">
      <c r="A213" t="s">
        <v>788</v>
      </c>
      <c r="B213" t="s">
        <v>27</v>
      </c>
      <c r="C213" t="s">
        <v>27</v>
      </c>
      <c r="D213" t="s">
        <v>312</v>
      </c>
      <c r="E213" t="s">
        <v>789</v>
      </c>
      <c r="F213" t="s">
        <v>97</v>
      </c>
      <c r="G213" t="s">
        <v>21</v>
      </c>
      <c r="H213" t="s">
        <v>24</v>
      </c>
      <c r="I213" t="s">
        <v>24</v>
      </c>
      <c r="J213" t="s">
        <v>23</v>
      </c>
      <c r="K213" t="s">
        <v>350</v>
      </c>
      <c r="L213" t="s">
        <v>294</v>
      </c>
      <c r="M213" t="s">
        <v>24</v>
      </c>
      <c r="N213" t="s">
        <v>302</v>
      </c>
      <c r="O213" t="s">
        <v>296</v>
      </c>
    </row>
    <row r="214" spans="1:15" x14ac:dyDescent="0.2">
      <c r="A214" t="s">
        <v>790</v>
      </c>
      <c r="B214" t="s">
        <v>791</v>
      </c>
      <c r="C214" t="s">
        <v>27</v>
      </c>
      <c r="D214" t="s">
        <v>18</v>
      </c>
      <c r="E214" t="s">
        <v>111</v>
      </c>
      <c r="F214" t="s">
        <v>284</v>
      </c>
      <c r="G214" t="s">
        <v>21</v>
      </c>
      <c r="H214" t="s">
        <v>24</v>
      </c>
      <c r="I214" t="s">
        <v>24</v>
      </c>
      <c r="J214" t="s">
        <v>23</v>
      </c>
      <c r="K214" t="s">
        <v>350</v>
      </c>
      <c r="L214" t="s">
        <v>321</v>
      </c>
      <c r="M214" t="s">
        <v>24</v>
      </c>
      <c r="N214" t="s">
        <v>302</v>
      </c>
      <c r="O214" t="s">
        <v>792</v>
      </c>
    </row>
    <row r="215" spans="1:15" x14ac:dyDescent="0.2">
      <c r="A215" t="s">
        <v>793</v>
      </c>
      <c r="B215" t="s">
        <v>794</v>
      </c>
      <c r="C215" t="s">
        <v>795</v>
      </c>
      <c r="D215" t="s">
        <v>47</v>
      </c>
      <c r="E215" t="s">
        <v>796</v>
      </c>
      <c r="F215" t="s">
        <v>60</v>
      </c>
      <c r="G215" t="s">
        <v>21</v>
      </c>
      <c r="H215" t="s">
        <v>24</v>
      </c>
      <c r="I215" t="s">
        <v>24</v>
      </c>
      <c r="J215" t="s">
        <v>23</v>
      </c>
      <c r="K215" t="s">
        <v>423</v>
      </c>
      <c r="L215" t="s">
        <v>308</v>
      </c>
      <c r="M215" t="s">
        <v>24</v>
      </c>
      <c r="N215" t="s">
        <v>295</v>
      </c>
      <c r="O215" t="s">
        <v>797</v>
      </c>
    </row>
    <row r="216" spans="1:15" x14ac:dyDescent="0.2">
      <c r="A216" t="s">
        <v>798</v>
      </c>
      <c r="B216" t="s">
        <v>799</v>
      </c>
      <c r="C216" t="s">
        <v>17</v>
      </c>
      <c r="D216" t="s">
        <v>42</v>
      </c>
      <c r="E216" t="s">
        <v>800</v>
      </c>
      <c r="F216" t="s">
        <v>284</v>
      </c>
      <c r="G216" t="s">
        <v>21</v>
      </c>
      <c r="H216" t="s">
        <v>24</v>
      </c>
      <c r="I216" t="s">
        <v>24</v>
      </c>
      <c r="J216" t="s">
        <v>23</v>
      </c>
      <c r="K216" t="s">
        <v>326</v>
      </c>
      <c r="L216" t="s">
        <v>321</v>
      </c>
      <c r="M216" t="s">
        <v>24</v>
      </c>
      <c r="N216" t="s">
        <v>302</v>
      </c>
      <c r="O216" t="s">
        <v>296</v>
      </c>
    </row>
    <row r="217" spans="1:15" x14ac:dyDescent="0.2">
      <c r="A217" t="s">
        <v>801</v>
      </c>
      <c r="B217" t="s">
        <v>802</v>
      </c>
      <c r="C217" t="s">
        <v>213</v>
      </c>
      <c r="D217" t="s">
        <v>47</v>
      </c>
      <c r="E217" t="s">
        <v>803</v>
      </c>
      <c r="F217" t="s">
        <v>60</v>
      </c>
      <c r="G217" t="s">
        <v>21</v>
      </c>
      <c r="H217" t="s">
        <v>24</v>
      </c>
      <c r="I217" t="s">
        <v>24</v>
      </c>
      <c r="J217" t="s">
        <v>23</v>
      </c>
      <c r="K217" t="s">
        <v>293</v>
      </c>
      <c r="L217" t="s">
        <v>321</v>
      </c>
      <c r="M217" t="s">
        <v>24</v>
      </c>
      <c r="N217" t="s">
        <v>24</v>
      </c>
      <c r="O217" t="s">
        <v>296</v>
      </c>
    </row>
    <row r="218" spans="1:15" x14ac:dyDescent="0.2">
      <c r="A218" t="s">
        <v>804</v>
      </c>
      <c r="B218" t="s">
        <v>805</v>
      </c>
      <c r="C218" t="s">
        <v>355</v>
      </c>
      <c r="D218" t="s">
        <v>47</v>
      </c>
      <c r="E218" t="s">
        <v>356</v>
      </c>
      <c r="F218" t="s">
        <v>89</v>
      </c>
      <c r="G218" t="s">
        <v>21</v>
      </c>
      <c r="H218" t="s">
        <v>24</v>
      </c>
      <c r="I218" t="s">
        <v>24</v>
      </c>
      <c r="J218" t="s">
        <v>23</v>
      </c>
      <c r="K218" t="s">
        <v>289</v>
      </c>
      <c r="L218" t="s">
        <v>321</v>
      </c>
      <c r="M218" t="s">
        <v>24</v>
      </c>
      <c r="N218" t="s">
        <v>302</v>
      </c>
      <c r="O218" t="s">
        <v>357</v>
      </c>
    </row>
    <row r="219" spans="1:15" x14ac:dyDescent="0.2">
      <c r="A219" t="s">
        <v>806</v>
      </c>
      <c r="B219" t="s">
        <v>807</v>
      </c>
      <c r="C219" t="s">
        <v>726</v>
      </c>
      <c r="D219" t="s">
        <v>42</v>
      </c>
      <c r="E219" t="s">
        <v>808</v>
      </c>
      <c r="F219" t="s">
        <v>60</v>
      </c>
      <c r="G219" t="s">
        <v>21</v>
      </c>
      <c r="H219" t="s">
        <v>24</v>
      </c>
      <c r="I219" t="s">
        <v>24</v>
      </c>
      <c r="J219" t="s">
        <v>21</v>
      </c>
      <c r="K219" t="s">
        <v>326</v>
      </c>
      <c r="L219" t="s">
        <v>308</v>
      </c>
      <c r="M219" t="s">
        <v>24</v>
      </c>
      <c r="N219" t="s">
        <v>809</v>
      </c>
      <c r="O219" t="s">
        <v>296</v>
      </c>
    </row>
    <row r="220" spans="1:15" x14ac:dyDescent="0.2">
      <c r="A220" t="s">
        <v>810</v>
      </c>
      <c r="B220" t="s">
        <v>811</v>
      </c>
      <c r="C220" t="s">
        <v>27</v>
      </c>
      <c r="D220" t="s">
        <v>18</v>
      </c>
      <c r="E220" t="s">
        <v>812</v>
      </c>
      <c r="F220" t="s">
        <v>60</v>
      </c>
      <c r="G220" t="s">
        <v>21</v>
      </c>
      <c r="H220" t="s">
        <v>24</v>
      </c>
      <c r="I220" t="s">
        <v>24</v>
      </c>
      <c r="J220" t="s">
        <v>23</v>
      </c>
      <c r="K220" t="s">
        <v>326</v>
      </c>
      <c r="L220" t="s">
        <v>321</v>
      </c>
      <c r="M220" t="s">
        <v>24</v>
      </c>
      <c r="N220" t="s">
        <v>809</v>
      </c>
      <c r="O220" t="s">
        <v>296</v>
      </c>
    </row>
    <row r="221" spans="1:15" x14ac:dyDescent="0.2">
      <c r="A221" t="s">
        <v>813</v>
      </c>
      <c r="B221" t="s">
        <v>814</v>
      </c>
      <c r="C221" t="s">
        <v>27</v>
      </c>
      <c r="D221" t="s">
        <v>47</v>
      </c>
      <c r="E221" t="s">
        <v>746</v>
      </c>
      <c r="F221" t="s">
        <v>69</v>
      </c>
      <c r="G221" t="s">
        <v>23</v>
      </c>
      <c r="H221" t="s">
        <v>24</v>
      </c>
      <c r="I221" t="s">
        <v>24</v>
      </c>
      <c r="J221" t="s">
        <v>21</v>
      </c>
      <c r="K221" t="s">
        <v>350</v>
      </c>
      <c r="L221" t="s">
        <v>321</v>
      </c>
      <c r="M221" t="s">
        <v>24</v>
      </c>
      <c r="N221" t="s">
        <v>302</v>
      </c>
      <c r="O221" t="s">
        <v>815</v>
      </c>
    </row>
    <row r="222" spans="1:15" x14ac:dyDescent="0.2">
      <c r="A222" t="s">
        <v>816</v>
      </c>
      <c r="B222" t="s">
        <v>817</v>
      </c>
      <c r="C222" t="s">
        <v>460</v>
      </c>
      <c r="D222" t="s">
        <v>47</v>
      </c>
      <c r="E222" t="s">
        <v>818</v>
      </c>
      <c r="F222" t="s">
        <v>165</v>
      </c>
      <c r="G222" t="s">
        <v>21</v>
      </c>
      <c r="H222" t="s">
        <v>24</v>
      </c>
      <c r="I222" t="s">
        <v>24</v>
      </c>
      <c r="J222" t="s">
        <v>21</v>
      </c>
      <c r="K222" t="s">
        <v>293</v>
      </c>
      <c r="L222" t="s">
        <v>321</v>
      </c>
      <c r="M222" t="s">
        <v>24</v>
      </c>
      <c r="N222" t="s">
        <v>351</v>
      </c>
      <c r="O222" t="s">
        <v>296</v>
      </c>
    </row>
    <row r="223" spans="1:15" x14ac:dyDescent="0.2">
      <c r="A223" t="s">
        <v>819</v>
      </c>
      <c r="B223" t="s">
        <v>820</v>
      </c>
      <c r="C223" t="s">
        <v>27</v>
      </c>
      <c r="D223" t="s">
        <v>18</v>
      </c>
      <c r="E223" t="s">
        <v>821</v>
      </c>
      <c r="F223" t="s">
        <v>60</v>
      </c>
      <c r="G223" t="s">
        <v>21</v>
      </c>
      <c r="H223" t="s">
        <v>24</v>
      </c>
      <c r="I223" t="s">
        <v>24</v>
      </c>
      <c r="J223" t="s">
        <v>23</v>
      </c>
      <c r="K223" t="s">
        <v>350</v>
      </c>
      <c r="L223" t="s">
        <v>294</v>
      </c>
      <c r="M223" t="s">
        <v>24</v>
      </c>
      <c r="N223" t="s">
        <v>302</v>
      </c>
      <c r="O223" t="s">
        <v>296</v>
      </c>
    </row>
    <row r="224" spans="1:15" x14ac:dyDescent="0.2">
      <c r="A224" t="s">
        <v>822</v>
      </c>
      <c r="B224" t="s">
        <v>823</v>
      </c>
      <c r="C224" t="s">
        <v>824</v>
      </c>
      <c r="D224" t="s">
        <v>42</v>
      </c>
      <c r="E224" t="s">
        <v>825</v>
      </c>
      <c r="F224" t="s">
        <v>20</v>
      </c>
      <c r="G224" t="s">
        <v>21</v>
      </c>
      <c r="H224" t="s">
        <v>24</v>
      </c>
      <c r="I224" t="s">
        <v>24</v>
      </c>
      <c r="J224" t="s">
        <v>21</v>
      </c>
      <c r="K224" t="s">
        <v>293</v>
      </c>
      <c r="L224" t="s">
        <v>301</v>
      </c>
      <c r="M224" t="s">
        <v>24</v>
      </c>
      <c r="N224" t="s">
        <v>302</v>
      </c>
      <c r="O224" t="s">
        <v>315</v>
      </c>
    </row>
    <row r="225" spans="1:15" x14ac:dyDescent="0.2">
      <c r="A225" t="s">
        <v>826</v>
      </c>
      <c r="B225" t="s">
        <v>827</v>
      </c>
      <c r="C225" t="s">
        <v>828</v>
      </c>
      <c r="D225" t="s">
        <v>47</v>
      </c>
      <c r="E225" t="s">
        <v>829</v>
      </c>
      <c r="F225" t="s">
        <v>260</v>
      </c>
      <c r="G225" t="s">
        <v>21</v>
      </c>
      <c r="H225" t="s">
        <v>24</v>
      </c>
      <c r="I225" t="s">
        <v>24</v>
      </c>
      <c r="J225" t="s">
        <v>21</v>
      </c>
      <c r="K225" t="s">
        <v>293</v>
      </c>
      <c r="L225" t="s">
        <v>321</v>
      </c>
      <c r="M225" t="s">
        <v>24</v>
      </c>
      <c r="N225" t="s">
        <v>351</v>
      </c>
      <c r="O225" t="s">
        <v>296</v>
      </c>
    </row>
    <row r="226" spans="1:15" x14ac:dyDescent="0.2">
      <c r="A226" t="s">
        <v>830</v>
      </c>
      <c r="B226" t="s">
        <v>831</v>
      </c>
      <c r="C226" t="s">
        <v>27</v>
      </c>
      <c r="D226" t="s">
        <v>47</v>
      </c>
      <c r="E226" t="s">
        <v>360</v>
      </c>
      <c r="F226" t="s">
        <v>284</v>
      </c>
      <c r="G226" t="s">
        <v>23</v>
      </c>
      <c r="H226" t="s">
        <v>24</v>
      </c>
      <c r="I226" t="s">
        <v>24</v>
      </c>
      <c r="J226" t="s">
        <v>23</v>
      </c>
      <c r="K226" t="s">
        <v>326</v>
      </c>
      <c r="L226" t="s">
        <v>294</v>
      </c>
      <c r="M226" t="s">
        <v>24</v>
      </c>
      <c r="N226" t="s">
        <v>302</v>
      </c>
      <c r="O226" t="s">
        <v>296</v>
      </c>
    </row>
    <row r="227" spans="1:15" x14ac:dyDescent="0.2">
      <c r="A227" t="s">
        <v>832</v>
      </c>
      <c r="B227" t="s">
        <v>833</v>
      </c>
      <c r="C227" t="s">
        <v>27</v>
      </c>
      <c r="D227" t="s">
        <v>312</v>
      </c>
      <c r="E227" t="s">
        <v>360</v>
      </c>
      <c r="F227" t="s">
        <v>284</v>
      </c>
      <c r="G227" t="s">
        <v>21</v>
      </c>
      <c r="H227" t="s">
        <v>24</v>
      </c>
      <c r="I227" t="s">
        <v>24</v>
      </c>
      <c r="J227" t="s">
        <v>23</v>
      </c>
      <c r="K227" t="s">
        <v>326</v>
      </c>
      <c r="L227" t="s">
        <v>321</v>
      </c>
      <c r="M227" t="s">
        <v>24</v>
      </c>
      <c r="N227" t="s">
        <v>295</v>
      </c>
      <c r="O227" t="s">
        <v>296</v>
      </c>
    </row>
    <row r="228" spans="1:15" x14ac:dyDescent="0.2">
      <c r="A228" t="s">
        <v>834</v>
      </c>
      <c r="B228" t="s">
        <v>835</v>
      </c>
      <c r="C228" t="s">
        <v>836</v>
      </c>
      <c r="D228" t="s">
        <v>47</v>
      </c>
      <c r="E228" t="s">
        <v>837</v>
      </c>
      <c r="F228" t="s">
        <v>284</v>
      </c>
      <c r="G228" t="s">
        <v>21</v>
      </c>
      <c r="H228" t="s">
        <v>24</v>
      </c>
      <c r="I228" t="s">
        <v>24</v>
      </c>
      <c r="J228" t="s">
        <v>23</v>
      </c>
      <c r="K228" t="s">
        <v>293</v>
      </c>
      <c r="L228" t="s">
        <v>321</v>
      </c>
      <c r="M228" t="s">
        <v>24</v>
      </c>
      <c r="N228" t="s">
        <v>351</v>
      </c>
      <c r="O228" t="s">
        <v>296</v>
      </c>
    </row>
    <row r="229" spans="1:15" x14ac:dyDescent="0.2">
      <c r="A229" t="s">
        <v>838</v>
      </c>
      <c r="B229" t="s">
        <v>839</v>
      </c>
      <c r="C229" t="s">
        <v>27</v>
      </c>
      <c r="D229" t="s">
        <v>47</v>
      </c>
      <c r="E229" t="s">
        <v>111</v>
      </c>
      <c r="F229" t="s">
        <v>260</v>
      </c>
      <c r="G229" t="s">
        <v>23</v>
      </c>
      <c r="H229" t="s">
        <v>24</v>
      </c>
      <c r="I229" t="s">
        <v>24</v>
      </c>
      <c r="J229" t="s">
        <v>23</v>
      </c>
      <c r="K229" t="s">
        <v>350</v>
      </c>
      <c r="L229" t="s">
        <v>308</v>
      </c>
      <c r="M229" t="s">
        <v>24</v>
      </c>
      <c r="N229" t="s">
        <v>24</v>
      </c>
      <c r="O229" t="s">
        <v>296</v>
      </c>
    </row>
    <row r="230" spans="1:15" x14ac:dyDescent="0.2">
      <c r="A230" t="s">
        <v>840</v>
      </c>
      <c r="B230" t="s">
        <v>841</v>
      </c>
      <c r="C230" t="s">
        <v>27</v>
      </c>
      <c r="D230" t="s">
        <v>42</v>
      </c>
      <c r="E230" t="s">
        <v>842</v>
      </c>
      <c r="F230" t="s">
        <v>60</v>
      </c>
      <c r="G230" t="s">
        <v>21</v>
      </c>
      <c r="H230" t="s">
        <v>24</v>
      </c>
      <c r="I230" t="s">
        <v>24</v>
      </c>
      <c r="J230" t="s">
        <v>23</v>
      </c>
      <c r="K230" t="s">
        <v>289</v>
      </c>
      <c r="L230" t="s">
        <v>321</v>
      </c>
      <c r="M230" t="s">
        <v>24</v>
      </c>
      <c r="N230" t="s">
        <v>809</v>
      </c>
      <c r="O230" t="s">
        <v>296</v>
      </c>
    </row>
    <row r="231" spans="1:15" x14ac:dyDescent="0.2">
      <c r="A231" t="s">
        <v>843</v>
      </c>
      <c r="B231" t="s">
        <v>844</v>
      </c>
      <c r="C231" t="s">
        <v>17</v>
      </c>
      <c r="D231" t="s">
        <v>312</v>
      </c>
      <c r="E231" t="s">
        <v>845</v>
      </c>
      <c r="F231" t="s">
        <v>260</v>
      </c>
      <c r="G231" t="s">
        <v>21</v>
      </c>
      <c r="H231" t="s">
        <v>24</v>
      </c>
      <c r="I231" t="s">
        <v>24</v>
      </c>
      <c r="J231" t="s">
        <v>23</v>
      </c>
      <c r="K231" t="s">
        <v>293</v>
      </c>
      <c r="L231" t="s">
        <v>321</v>
      </c>
      <c r="M231" t="s">
        <v>24</v>
      </c>
      <c r="N231" t="s">
        <v>351</v>
      </c>
      <c r="O231" t="s">
        <v>296</v>
      </c>
    </row>
    <row r="232" spans="1:15" x14ac:dyDescent="0.2">
      <c r="A232" t="s">
        <v>846</v>
      </c>
      <c r="B232" t="s">
        <v>847</v>
      </c>
      <c r="C232" t="s">
        <v>848</v>
      </c>
      <c r="D232" t="s">
        <v>42</v>
      </c>
      <c r="E232" t="s">
        <v>849</v>
      </c>
      <c r="F232" t="s">
        <v>260</v>
      </c>
      <c r="G232" t="s">
        <v>21</v>
      </c>
      <c r="H232" t="s">
        <v>24</v>
      </c>
      <c r="I232" t="s">
        <v>24</v>
      </c>
      <c r="J232" t="s">
        <v>23</v>
      </c>
      <c r="K232" t="s">
        <v>293</v>
      </c>
      <c r="L232" t="s">
        <v>308</v>
      </c>
      <c r="M232" t="s">
        <v>24</v>
      </c>
      <c r="N232" t="s">
        <v>314</v>
      </c>
      <c r="O232" t="s">
        <v>296</v>
      </c>
    </row>
    <row r="233" spans="1:15" x14ac:dyDescent="0.2">
      <c r="A233" t="s">
        <v>850</v>
      </c>
      <c r="B233" t="s">
        <v>851</v>
      </c>
      <c r="C233" t="s">
        <v>17</v>
      </c>
      <c r="D233" t="s">
        <v>47</v>
      </c>
      <c r="E233" t="s">
        <v>360</v>
      </c>
      <c r="F233" t="s">
        <v>284</v>
      </c>
      <c r="G233" t="s">
        <v>23</v>
      </c>
      <c r="H233" t="s">
        <v>24</v>
      </c>
      <c r="I233" t="s">
        <v>24</v>
      </c>
      <c r="J233" t="s">
        <v>23</v>
      </c>
      <c r="K233" t="s">
        <v>293</v>
      </c>
      <c r="L233" t="s">
        <v>321</v>
      </c>
      <c r="M233" t="s">
        <v>24</v>
      </c>
      <c r="N233" t="s">
        <v>302</v>
      </c>
      <c r="O233" t="s">
        <v>296</v>
      </c>
    </row>
    <row r="234" spans="1:15" x14ac:dyDescent="0.2">
      <c r="A234" t="s">
        <v>852</v>
      </c>
      <c r="B234" t="s">
        <v>853</v>
      </c>
      <c r="C234" t="s">
        <v>854</v>
      </c>
      <c r="D234" t="s">
        <v>18</v>
      </c>
      <c r="E234" t="s">
        <v>855</v>
      </c>
      <c r="F234" t="s">
        <v>260</v>
      </c>
      <c r="G234" t="s">
        <v>21</v>
      </c>
      <c r="H234" t="s">
        <v>24</v>
      </c>
      <c r="I234" t="s">
        <v>24</v>
      </c>
      <c r="J234" t="s">
        <v>23</v>
      </c>
      <c r="K234" t="s">
        <v>293</v>
      </c>
      <c r="L234" t="s">
        <v>321</v>
      </c>
      <c r="M234" t="s">
        <v>24</v>
      </c>
      <c r="N234" t="s">
        <v>351</v>
      </c>
      <c r="O234" t="s">
        <v>296</v>
      </c>
    </row>
    <row r="235" spans="1:15" x14ac:dyDescent="0.2">
      <c r="A235" t="s">
        <v>856</v>
      </c>
      <c r="B235" t="s">
        <v>857</v>
      </c>
      <c r="C235" t="s">
        <v>213</v>
      </c>
      <c r="D235" t="s">
        <v>312</v>
      </c>
      <c r="E235" t="s">
        <v>858</v>
      </c>
      <c r="F235" t="s">
        <v>260</v>
      </c>
      <c r="G235" t="s">
        <v>23</v>
      </c>
      <c r="H235" t="s">
        <v>24</v>
      </c>
      <c r="I235" t="s">
        <v>24</v>
      </c>
      <c r="J235" t="s">
        <v>23</v>
      </c>
      <c r="K235" t="s">
        <v>293</v>
      </c>
      <c r="L235" t="s">
        <v>321</v>
      </c>
      <c r="M235" t="s">
        <v>24</v>
      </c>
      <c r="N235" t="s">
        <v>24</v>
      </c>
      <c r="O235" t="s">
        <v>296</v>
      </c>
    </row>
    <row r="236" spans="1:15" x14ac:dyDescent="0.2">
      <c r="A236" t="s">
        <v>859</v>
      </c>
      <c r="B236" t="s">
        <v>860</v>
      </c>
      <c r="C236" t="s">
        <v>861</v>
      </c>
      <c r="D236" t="s">
        <v>47</v>
      </c>
      <c r="E236" t="s">
        <v>862</v>
      </c>
      <c r="F236" t="s">
        <v>260</v>
      </c>
      <c r="G236" t="s">
        <v>21</v>
      </c>
      <c r="H236" t="s">
        <v>24</v>
      </c>
      <c r="I236" t="s">
        <v>24</v>
      </c>
      <c r="J236" t="s">
        <v>23</v>
      </c>
      <c r="K236" t="s">
        <v>293</v>
      </c>
      <c r="L236" t="s">
        <v>308</v>
      </c>
      <c r="M236" t="s">
        <v>24</v>
      </c>
      <c r="N236" t="s">
        <v>351</v>
      </c>
      <c r="O236" t="s">
        <v>815</v>
      </c>
    </row>
    <row r="237" spans="1:15" x14ac:dyDescent="0.2">
      <c r="A237" t="s">
        <v>863</v>
      </c>
      <c r="B237" t="s">
        <v>864</v>
      </c>
      <c r="C237" t="s">
        <v>865</v>
      </c>
      <c r="D237" t="s">
        <v>312</v>
      </c>
      <c r="E237" t="s">
        <v>866</v>
      </c>
      <c r="F237" t="s">
        <v>260</v>
      </c>
      <c r="G237" t="s">
        <v>21</v>
      </c>
      <c r="H237" t="s">
        <v>24</v>
      </c>
      <c r="I237" t="s">
        <v>24</v>
      </c>
      <c r="J237" t="s">
        <v>23</v>
      </c>
      <c r="K237" t="s">
        <v>293</v>
      </c>
      <c r="L237" t="s">
        <v>321</v>
      </c>
      <c r="M237" t="s">
        <v>24</v>
      </c>
      <c r="N237" t="s">
        <v>302</v>
      </c>
      <c r="O237" t="s">
        <v>296</v>
      </c>
    </row>
    <row r="238" spans="1:15" x14ac:dyDescent="0.2">
      <c r="A238" t="s">
        <v>867</v>
      </c>
      <c r="B238" t="s">
        <v>868</v>
      </c>
      <c r="C238" t="s">
        <v>205</v>
      </c>
      <c r="D238" t="s">
        <v>47</v>
      </c>
      <c r="E238" t="s">
        <v>746</v>
      </c>
      <c r="F238" t="s">
        <v>284</v>
      </c>
      <c r="G238" t="s">
        <v>21</v>
      </c>
      <c r="H238" t="s">
        <v>24</v>
      </c>
      <c r="I238" t="s">
        <v>24</v>
      </c>
      <c r="J238" t="s">
        <v>23</v>
      </c>
      <c r="K238" t="s">
        <v>350</v>
      </c>
      <c r="L238" t="s">
        <v>321</v>
      </c>
      <c r="M238" t="s">
        <v>24</v>
      </c>
      <c r="N238" t="s">
        <v>302</v>
      </c>
      <c r="O238" t="s">
        <v>296</v>
      </c>
    </row>
    <row r="239" spans="1:15" x14ac:dyDescent="0.2">
      <c r="A239" t="s">
        <v>869</v>
      </c>
      <c r="B239" t="s">
        <v>870</v>
      </c>
      <c r="C239" t="s">
        <v>72</v>
      </c>
      <c r="D239" t="s">
        <v>312</v>
      </c>
      <c r="E239" t="s">
        <v>871</v>
      </c>
      <c r="F239" t="s">
        <v>260</v>
      </c>
      <c r="G239" t="s">
        <v>23</v>
      </c>
      <c r="H239" t="s">
        <v>24</v>
      </c>
      <c r="I239" t="s">
        <v>24</v>
      </c>
      <c r="J239" t="s">
        <v>23</v>
      </c>
      <c r="K239" t="s">
        <v>293</v>
      </c>
      <c r="L239" t="s">
        <v>321</v>
      </c>
      <c r="M239" t="s">
        <v>24</v>
      </c>
      <c r="N239" t="s">
        <v>295</v>
      </c>
      <c r="O239" t="s">
        <v>296</v>
      </c>
    </row>
    <row r="240" spans="1:15" x14ac:dyDescent="0.2">
      <c r="A240" t="s">
        <v>872</v>
      </c>
      <c r="B240" t="s">
        <v>873</v>
      </c>
      <c r="C240" t="s">
        <v>874</v>
      </c>
      <c r="D240" t="s">
        <v>47</v>
      </c>
      <c r="E240" t="s">
        <v>875</v>
      </c>
      <c r="F240" t="s">
        <v>84</v>
      </c>
      <c r="G240" t="s">
        <v>21</v>
      </c>
      <c r="H240" t="s">
        <v>24</v>
      </c>
      <c r="I240" t="s">
        <v>24</v>
      </c>
      <c r="J240" t="s">
        <v>23</v>
      </c>
      <c r="K240" t="s">
        <v>293</v>
      </c>
      <c r="L240" t="s">
        <v>308</v>
      </c>
      <c r="M240" t="s">
        <v>24</v>
      </c>
      <c r="N240" t="s">
        <v>809</v>
      </c>
      <c r="O240" t="s">
        <v>538</v>
      </c>
    </row>
    <row r="241" spans="1:15" x14ac:dyDescent="0.2">
      <c r="A241" t="s">
        <v>876</v>
      </c>
      <c r="B241" t="s">
        <v>877</v>
      </c>
      <c r="C241" t="s">
        <v>878</v>
      </c>
      <c r="D241" t="s">
        <v>47</v>
      </c>
      <c r="E241" t="s">
        <v>879</v>
      </c>
      <c r="F241" t="s">
        <v>60</v>
      </c>
      <c r="G241" t="s">
        <v>21</v>
      </c>
      <c r="H241" t="s">
        <v>24</v>
      </c>
      <c r="I241" t="s">
        <v>24</v>
      </c>
      <c r="J241" t="s">
        <v>23</v>
      </c>
      <c r="K241" t="s">
        <v>293</v>
      </c>
      <c r="L241" t="s">
        <v>321</v>
      </c>
      <c r="M241" t="s">
        <v>24</v>
      </c>
      <c r="N241" t="s">
        <v>302</v>
      </c>
      <c r="O241" t="s">
        <v>880</v>
      </c>
    </row>
    <row r="242" spans="1:15" x14ac:dyDescent="0.2">
      <c r="A242" t="s">
        <v>881</v>
      </c>
      <c r="B242" t="s">
        <v>882</v>
      </c>
      <c r="C242" t="s">
        <v>675</v>
      </c>
      <c r="D242" t="s">
        <v>42</v>
      </c>
      <c r="E242" t="s">
        <v>883</v>
      </c>
      <c r="F242" t="s">
        <v>89</v>
      </c>
      <c r="G242" t="s">
        <v>21</v>
      </c>
      <c r="H242" t="s">
        <v>24</v>
      </c>
      <c r="I242" t="s">
        <v>24</v>
      </c>
      <c r="J242" t="s">
        <v>23</v>
      </c>
      <c r="K242" t="s">
        <v>293</v>
      </c>
      <c r="L242" t="s">
        <v>301</v>
      </c>
      <c r="M242" t="s">
        <v>24</v>
      </c>
      <c r="N242" t="s">
        <v>809</v>
      </c>
      <c r="O242" t="s">
        <v>884</v>
      </c>
    </row>
    <row r="243" spans="1:15" x14ac:dyDescent="0.2">
      <c r="A243" t="s">
        <v>885</v>
      </c>
      <c r="B243" t="s">
        <v>886</v>
      </c>
      <c r="C243" t="s">
        <v>27</v>
      </c>
      <c r="D243" t="s">
        <v>42</v>
      </c>
      <c r="E243" t="s">
        <v>887</v>
      </c>
      <c r="F243" t="s">
        <v>60</v>
      </c>
      <c r="G243" t="s">
        <v>23</v>
      </c>
      <c r="H243" t="s">
        <v>24</v>
      </c>
      <c r="I243" t="s">
        <v>24</v>
      </c>
      <c r="J243" t="s">
        <v>23</v>
      </c>
      <c r="K243" t="s">
        <v>350</v>
      </c>
      <c r="L243" t="s">
        <v>321</v>
      </c>
      <c r="M243" t="s">
        <v>24</v>
      </c>
      <c r="N243" t="s">
        <v>302</v>
      </c>
      <c r="O243" t="s">
        <v>296</v>
      </c>
    </row>
    <row r="244" spans="1:15" x14ac:dyDescent="0.2">
      <c r="A244" t="s">
        <v>888</v>
      </c>
      <c r="B244" t="s">
        <v>889</v>
      </c>
      <c r="C244" t="s">
        <v>890</v>
      </c>
      <c r="D244" t="s">
        <v>47</v>
      </c>
      <c r="E244" t="s">
        <v>891</v>
      </c>
      <c r="F244" t="s">
        <v>69</v>
      </c>
      <c r="G244" t="s">
        <v>23</v>
      </c>
      <c r="H244" t="s">
        <v>24</v>
      </c>
      <c r="I244" t="s">
        <v>24</v>
      </c>
      <c r="J244" t="s">
        <v>21</v>
      </c>
      <c r="K244" t="s">
        <v>326</v>
      </c>
      <c r="L244" t="s">
        <v>321</v>
      </c>
      <c r="M244" t="s">
        <v>24</v>
      </c>
      <c r="N244" t="s">
        <v>295</v>
      </c>
      <c r="O244" t="s">
        <v>296</v>
      </c>
    </row>
    <row r="245" spans="1:15" x14ac:dyDescent="0.2">
      <c r="A245" t="s">
        <v>892</v>
      </c>
      <c r="B245" t="s">
        <v>893</v>
      </c>
      <c r="C245" t="s">
        <v>27</v>
      </c>
      <c r="D245" t="s">
        <v>42</v>
      </c>
      <c r="E245" t="s">
        <v>894</v>
      </c>
      <c r="F245" t="s">
        <v>97</v>
      </c>
      <c r="G245" t="s">
        <v>23</v>
      </c>
      <c r="H245" t="s">
        <v>24</v>
      </c>
      <c r="I245" t="s">
        <v>24</v>
      </c>
      <c r="J245" t="s">
        <v>23</v>
      </c>
      <c r="K245" t="s">
        <v>293</v>
      </c>
      <c r="L245" t="s">
        <v>321</v>
      </c>
      <c r="M245" t="s">
        <v>24</v>
      </c>
      <c r="N245" t="s">
        <v>302</v>
      </c>
      <c r="O245" t="s">
        <v>296</v>
      </c>
    </row>
    <row r="246" spans="1:15" x14ac:dyDescent="0.2">
      <c r="A246" t="s">
        <v>895</v>
      </c>
      <c r="B246" t="s">
        <v>896</v>
      </c>
      <c r="C246" t="s">
        <v>17</v>
      </c>
      <c r="D246" t="s">
        <v>18</v>
      </c>
      <c r="E246" t="s">
        <v>897</v>
      </c>
      <c r="F246" t="s">
        <v>97</v>
      </c>
      <c r="G246" t="s">
        <v>21</v>
      </c>
      <c r="H246" t="s">
        <v>24</v>
      </c>
      <c r="I246" t="s">
        <v>24</v>
      </c>
      <c r="J246" t="s">
        <v>23</v>
      </c>
      <c r="K246" t="s">
        <v>326</v>
      </c>
      <c r="L246" t="s">
        <v>321</v>
      </c>
      <c r="M246" t="s">
        <v>24</v>
      </c>
      <c r="N246" t="s">
        <v>302</v>
      </c>
      <c r="O246" t="s">
        <v>296</v>
      </c>
    </row>
    <row r="247" spans="1:15" x14ac:dyDescent="0.2">
      <c r="A247" t="s">
        <v>898</v>
      </c>
      <c r="B247" t="s">
        <v>899</v>
      </c>
      <c r="C247" t="s">
        <v>27</v>
      </c>
      <c r="D247" t="s">
        <v>282</v>
      </c>
      <c r="E247" t="s">
        <v>900</v>
      </c>
      <c r="F247" t="s">
        <v>97</v>
      </c>
      <c r="G247" t="s">
        <v>23</v>
      </c>
      <c r="H247" t="s">
        <v>24</v>
      </c>
      <c r="I247" t="s">
        <v>24</v>
      </c>
      <c r="J247" t="s">
        <v>23</v>
      </c>
      <c r="K247" t="s">
        <v>326</v>
      </c>
      <c r="L247" t="s">
        <v>308</v>
      </c>
      <c r="M247" t="s">
        <v>24</v>
      </c>
      <c r="N247" t="s">
        <v>24</v>
      </c>
      <c r="O247" t="s">
        <v>296</v>
      </c>
    </row>
    <row r="248" spans="1:15" x14ac:dyDescent="0.2">
      <c r="A248" t="s">
        <v>901</v>
      </c>
      <c r="B248" t="s">
        <v>902</v>
      </c>
      <c r="C248" t="s">
        <v>17</v>
      </c>
      <c r="D248" t="s">
        <v>42</v>
      </c>
      <c r="E248" t="s">
        <v>903</v>
      </c>
      <c r="F248" t="s">
        <v>97</v>
      </c>
      <c r="G248" t="s">
        <v>23</v>
      </c>
      <c r="H248" t="s">
        <v>24</v>
      </c>
      <c r="I248" t="s">
        <v>24</v>
      </c>
      <c r="J248" t="s">
        <v>23</v>
      </c>
      <c r="K248" t="s">
        <v>293</v>
      </c>
      <c r="L248" t="s">
        <v>308</v>
      </c>
      <c r="M248" t="s">
        <v>24</v>
      </c>
      <c r="N248" t="s">
        <v>302</v>
      </c>
      <c r="O248" t="s">
        <v>296</v>
      </c>
    </row>
    <row r="249" spans="1:15" x14ac:dyDescent="0.2">
      <c r="A249" t="s">
        <v>904</v>
      </c>
      <c r="B249" t="s">
        <v>905</v>
      </c>
      <c r="C249" t="s">
        <v>17</v>
      </c>
      <c r="D249" t="s">
        <v>47</v>
      </c>
      <c r="E249" t="s">
        <v>356</v>
      </c>
      <c r="F249" t="s">
        <v>97</v>
      </c>
      <c r="G249" t="s">
        <v>23</v>
      </c>
      <c r="H249" t="s">
        <v>24</v>
      </c>
      <c r="I249" t="s">
        <v>24</v>
      </c>
      <c r="J249" t="s">
        <v>23</v>
      </c>
      <c r="K249" t="s">
        <v>293</v>
      </c>
      <c r="L249" t="s">
        <v>321</v>
      </c>
      <c r="M249" t="s">
        <v>24</v>
      </c>
      <c r="N249" t="s">
        <v>24</v>
      </c>
      <c r="O249" t="s">
        <v>296</v>
      </c>
    </row>
    <row r="250" spans="1:15" x14ac:dyDescent="0.2">
      <c r="A250" t="s">
        <v>906</v>
      </c>
      <c r="B250" t="s">
        <v>907</v>
      </c>
      <c r="C250" t="s">
        <v>908</v>
      </c>
      <c r="D250" t="s">
        <v>42</v>
      </c>
      <c r="E250" t="s">
        <v>556</v>
      </c>
      <c r="F250" t="s">
        <v>74</v>
      </c>
      <c r="G250" t="s">
        <v>21</v>
      </c>
      <c r="H250" t="s">
        <v>24</v>
      </c>
      <c r="I250" t="s">
        <v>24</v>
      </c>
      <c r="J250" t="s">
        <v>21</v>
      </c>
      <c r="K250" t="s">
        <v>293</v>
      </c>
      <c r="L250" t="s">
        <v>301</v>
      </c>
      <c r="M250" t="s">
        <v>24</v>
      </c>
      <c r="N250" t="s">
        <v>302</v>
      </c>
      <c r="O250" t="s">
        <v>296</v>
      </c>
    </row>
    <row r="251" spans="1:15" x14ac:dyDescent="0.2">
      <c r="A251" t="s">
        <v>909</v>
      </c>
      <c r="B251" t="s">
        <v>910</v>
      </c>
      <c r="C251" t="s">
        <v>17</v>
      </c>
      <c r="D251" t="s">
        <v>18</v>
      </c>
      <c r="E251" t="s">
        <v>911</v>
      </c>
      <c r="F251" t="s">
        <v>69</v>
      </c>
      <c r="G251" t="s">
        <v>23</v>
      </c>
      <c r="H251" t="s">
        <v>24</v>
      </c>
      <c r="I251" t="s">
        <v>24</v>
      </c>
      <c r="J251" t="s">
        <v>23</v>
      </c>
      <c r="K251" t="s">
        <v>293</v>
      </c>
      <c r="L251" t="s">
        <v>321</v>
      </c>
      <c r="M251" t="s">
        <v>24</v>
      </c>
      <c r="N251" t="s">
        <v>302</v>
      </c>
      <c r="O251" t="s">
        <v>296</v>
      </c>
    </row>
    <row r="252" spans="1:15" x14ac:dyDescent="0.2">
      <c r="A252" t="s">
        <v>912</v>
      </c>
      <c r="B252" t="s">
        <v>913</v>
      </c>
      <c r="C252" t="s">
        <v>17</v>
      </c>
      <c r="D252" t="s">
        <v>42</v>
      </c>
      <c r="E252" t="s">
        <v>914</v>
      </c>
      <c r="F252" t="s">
        <v>97</v>
      </c>
      <c r="G252" t="s">
        <v>21</v>
      </c>
      <c r="H252" t="s">
        <v>24</v>
      </c>
      <c r="I252" t="s">
        <v>24</v>
      </c>
      <c r="J252" t="s">
        <v>23</v>
      </c>
      <c r="K252" t="s">
        <v>293</v>
      </c>
      <c r="L252" t="s">
        <v>294</v>
      </c>
      <c r="M252" t="s">
        <v>24</v>
      </c>
      <c r="N252" t="s">
        <v>302</v>
      </c>
      <c r="O252" t="s">
        <v>296</v>
      </c>
    </row>
    <row r="253" spans="1:15" x14ac:dyDescent="0.2">
      <c r="A253" t="s">
        <v>915</v>
      </c>
      <c r="B253" t="s">
        <v>916</v>
      </c>
      <c r="C253" t="s">
        <v>17</v>
      </c>
      <c r="D253" t="s">
        <v>42</v>
      </c>
      <c r="E253" t="s">
        <v>917</v>
      </c>
      <c r="F253" t="s">
        <v>97</v>
      </c>
      <c r="G253" t="s">
        <v>21</v>
      </c>
      <c r="H253" t="s">
        <v>24</v>
      </c>
      <c r="I253" t="s">
        <v>24</v>
      </c>
      <c r="J253" t="s">
        <v>23</v>
      </c>
      <c r="K253" t="s">
        <v>293</v>
      </c>
      <c r="L253" t="s">
        <v>321</v>
      </c>
      <c r="M253" t="s">
        <v>24</v>
      </c>
      <c r="N253" t="s">
        <v>302</v>
      </c>
      <c r="O253" t="s">
        <v>296</v>
      </c>
    </row>
    <row r="254" spans="1:15" x14ac:dyDescent="0.2">
      <c r="A254" t="s">
        <v>918</v>
      </c>
      <c r="B254" t="s">
        <v>919</v>
      </c>
      <c r="C254" t="s">
        <v>604</v>
      </c>
      <c r="D254" t="s">
        <v>282</v>
      </c>
      <c r="E254" t="s">
        <v>920</v>
      </c>
      <c r="F254" t="s">
        <v>60</v>
      </c>
      <c r="G254" t="s">
        <v>21</v>
      </c>
      <c r="H254" t="s">
        <v>24</v>
      </c>
      <c r="I254" t="s">
        <v>24</v>
      </c>
      <c r="J254" t="s">
        <v>23</v>
      </c>
      <c r="K254" t="s">
        <v>293</v>
      </c>
      <c r="L254" t="s">
        <v>321</v>
      </c>
      <c r="M254" t="s">
        <v>24</v>
      </c>
      <c r="N254" t="s">
        <v>24</v>
      </c>
      <c r="O254" t="s">
        <v>296</v>
      </c>
    </row>
    <row r="255" spans="1:15" x14ac:dyDescent="0.2">
      <c r="A255" t="s">
        <v>921</v>
      </c>
      <c r="B255" t="s">
        <v>922</v>
      </c>
      <c r="C255" t="s">
        <v>17</v>
      </c>
      <c r="D255" t="s">
        <v>312</v>
      </c>
      <c r="E255" t="s">
        <v>923</v>
      </c>
      <c r="F255" t="s">
        <v>97</v>
      </c>
      <c r="G255" t="s">
        <v>21</v>
      </c>
      <c r="H255" t="s">
        <v>24</v>
      </c>
      <c r="I255" t="s">
        <v>24</v>
      </c>
      <c r="J255" t="s">
        <v>23</v>
      </c>
      <c r="K255" t="s">
        <v>293</v>
      </c>
      <c r="L255" t="s">
        <v>321</v>
      </c>
      <c r="M255" t="s">
        <v>24</v>
      </c>
      <c r="N255" t="s">
        <v>302</v>
      </c>
      <c r="O255" t="s">
        <v>296</v>
      </c>
    </row>
    <row r="256" spans="1:15" x14ac:dyDescent="0.2">
      <c r="A256" t="s">
        <v>924</v>
      </c>
      <c r="B256" t="s">
        <v>180</v>
      </c>
      <c r="C256" t="s">
        <v>925</v>
      </c>
      <c r="D256" t="s">
        <v>42</v>
      </c>
      <c r="E256" t="s">
        <v>926</v>
      </c>
      <c r="F256" t="s">
        <v>89</v>
      </c>
      <c r="G256" t="s">
        <v>21</v>
      </c>
      <c r="H256" t="s">
        <v>24</v>
      </c>
      <c r="I256" t="s">
        <v>24</v>
      </c>
      <c r="J256" t="s">
        <v>23</v>
      </c>
      <c r="K256" t="s">
        <v>423</v>
      </c>
      <c r="L256" t="s">
        <v>301</v>
      </c>
      <c r="M256" t="s">
        <v>24</v>
      </c>
      <c r="N256" t="s">
        <v>24</v>
      </c>
      <c r="O256" t="s">
        <v>24</v>
      </c>
    </row>
    <row r="257" spans="1:15" x14ac:dyDescent="0.2">
      <c r="A257" t="s">
        <v>927</v>
      </c>
      <c r="B257" t="s">
        <v>928</v>
      </c>
      <c r="C257" t="s">
        <v>929</v>
      </c>
      <c r="D257" t="s">
        <v>47</v>
      </c>
      <c r="E257" t="s">
        <v>930</v>
      </c>
      <c r="F257" t="s">
        <v>89</v>
      </c>
      <c r="G257" t="s">
        <v>21</v>
      </c>
      <c r="H257" t="s">
        <v>24</v>
      </c>
      <c r="I257" t="s">
        <v>24</v>
      </c>
      <c r="J257" t="s">
        <v>21</v>
      </c>
      <c r="K257" t="s">
        <v>423</v>
      </c>
      <c r="L257" t="s">
        <v>301</v>
      </c>
      <c r="M257" t="s">
        <v>24</v>
      </c>
      <c r="N257" t="s">
        <v>24</v>
      </c>
      <c r="O257" t="s">
        <v>24</v>
      </c>
    </row>
    <row r="258" spans="1:15" x14ac:dyDescent="0.2">
      <c r="A258" t="s">
        <v>931</v>
      </c>
      <c r="B258" t="s">
        <v>932</v>
      </c>
      <c r="C258" t="s">
        <v>17</v>
      </c>
      <c r="D258" t="s">
        <v>312</v>
      </c>
      <c r="E258" t="s">
        <v>933</v>
      </c>
      <c r="F258" t="s">
        <v>69</v>
      </c>
      <c r="G258" t="s">
        <v>23</v>
      </c>
      <c r="H258" t="s">
        <v>24</v>
      </c>
      <c r="I258" t="s">
        <v>24</v>
      </c>
      <c r="J258" t="s">
        <v>21</v>
      </c>
      <c r="K258" t="s">
        <v>293</v>
      </c>
      <c r="L258" t="s">
        <v>321</v>
      </c>
      <c r="M258" t="s">
        <v>24</v>
      </c>
      <c r="N258" t="s">
        <v>24</v>
      </c>
      <c r="O258" t="s">
        <v>296</v>
      </c>
    </row>
    <row r="259" spans="1:15" x14ac:dyDescent="0.2">
      <c r="A259" t="s">
        <v>934</v>
      </c>
      <c r="B259" t="s">
        <v>935</v>
      </c>
      <c r="C259" t="s">
        <v>604</v>
      </c>
      <c r="D259" t="s">
        <v>47</v>
      </c>
      <c r="E259" t="s">
        <v>936</v>
      </c>
      <c r="F259" t="s">
        <v>79</v>
      </c>
      <c r="G259" t="s">
        <v>23</v>
      </c>
      <c r="H259" t="s">
        <v>24</v>
      </c>
      <c r="I259" t="s">
        <v>24</v>
      </c>
      <c r="J259" t="s">
        <v>23</v>
      </c>
      <c r="K259" t="s">
        <v>350</v>
      </c>
      <c r="L259" t="s">
        <v>301</v>
      </c>
      <c r="M259" t="s">
        <v>24</v>
      </c>
      <c r="N259" t="s">
        <v>302</v>
      </c>
      <c r="O259" t="s">
        <v>296</v>
      </c>
    </row>
    <row r="260" spans="1:15" x14ac:dyDescent="0.2">
      <c r="A260" t="s">
        <v>937</v>
      </c>
      <c r="B260" t="s">
        <v>938</v>
      </c>
      <c r="C260" t="s">
        <v>72</v>
      </c>
      <c r="D260" t="s">
        <v>47</v>
      </c>
      <c r="E260" t="s">
        <v>23</v>
      </c>
      <c r="F260" t="s">
        <v>165</v>
      </c>
      <c r="G260" t="s">
        <v>21</v>
      </c>
      <c r="H260" t="s">
        <v>24</v>
      </c>
      <c r="I260" t="s">
        <v>24</v>
      </c>
      <c r="J260" t="s">
        <v>23</v>
      </c>
      <c r="K260" t="s">
        <v>293</v>
      </c>
      <c r="L260" t="s">
        <v>308</v>
      </c>
      <c r="M260" t="s">
        <v>24</v>
      </c>
      <c r="N260" t="s">
        <v>351</v>
      </c>
      <c r="O260" t="s">
        <v>296</v>
      </c>
    </row>
    <row r="261" spans="1:15" x14ac:dyDescent="0.2">
      <c r="A261" t="s">
        <v>939</v>
      </c>
      <c r="B261" t="s">
        <v>940</v>
      </c>
      <c r="C261" t="s">
        <v>597</v>
      </c>
      <c r="D261" t="s">
        <v>282</v>
      </c>
      <c r="E261" t="s">
        <v>941</v>
      </c>
      <c r="F261" t="s">
        <v>74</v>
      </c>
      <c r="G261" t="s">
        <v>23</v>
      </c>
      <c r="H261" t="s">
        <v>24</v>
      </c>
      <c r="I261" t="s">
        <v>24</v>
      </c>
      <c r="J261" t="s">
        <v>23</v>
      </c>
      <c r="K261" t="s">
        <v>293</v>
      </c>
      <c r="L261" t="s">
        <v>321</v>
      </c>
      <c r="M261" t="s">
        <v>24</v>
      </c>
      <c r="N261" t="s">
        <v>809</v>
      </c>
      <c r="O261" t="s">
        <v>797</v>
      </c>
    </row>
    <row r="262" spans="1:15" x14ac:dyDescent="0.2">
      <c r="A262" t="s">
        <v>942</v>
      </c>
      <c r="B262" t="s">
        <v>943</v>
      </c>
      <c r="C262" t="s">
        <v>213</v>
      </c>
      <c r="D262" t="s">
        <v>47</v>
      </c>
      <c r="E262" t="s">
        <v>944</v>
      </c>
      <c r="F262" t="s">
        <v>284</v>
      </c>
      <c r="G262" t="s">
        <v>23</v>
      </c>
      <c r="H262" t="s">
        <v>24</v>
      </c>
      <c r="I262" t="s">
        <v>24</v>
      </c>
      <c r="J262" t="s">
        <v>21</v>
      </c>
      <c r="K262" t="s">
        <v>293</v>
      </c>
      <c r="L262" t="s">
        <v>308</v>
      </c>
      <c r="M262" t="s">
        <v>24</v>
      </c>
      <c r="N262" t="s">
        <v>351</v>
      </c>
      <c r="O262" t="s">
        <v>945</v>
      </c>
    </row>
    <row r="263" spans="1:15" x14ac:dyDescent="0.2">
      <c r="A263" t="s">
        <v>946</v>
      </c>
      <c r="B263" t="s">
        <v>947</v>
      </c>
      <c r="C263" t="s">
        <v>27</v>
      </c>
      <c r="D263" t="s">
        <v>42</v>
      </c>
      <c r="E263" t="s">
        <v>356</v>
      </c>
      <c r="F263" t="s">
        <v>284</v>
      </c>
      <c r="G263" t="s">
        <v>21</v>
      </c>
      <c r="H263" t="s">
        <v>24</v>
      </c>
      <c r="I263" t="s">
        <v>24</v>
      </c>
      <c r="J263" t="s">
        <v>23</v>
      </c>
      <c r="K263" t="s">
        <v>289</v>
      </c>
      <c r="L263" t="s">
        <v>321</v>
      </c>
      <c r="M263" t="s">
        <v>24</v>
      </c>
      <c r="N263" t="s">
        <v>302</v>
      </c>
      <c r="O263" t="s">
        <v>296</v>
      </c>
    </row>
    <row r="264" spans="1:15" x14ac:dyDescent="0.2">
      <c r="A264" t="s">
        <v>475</v>
      </c>
      <c r="B264" t="s">
        <v>948</v>
      </c>
      <c r="C264" t="s">
        <v>604</v>
      </c>
      <c r="D264" t="s">
        <v>312</v>
      </c>
      <c r="E264" t="s">
        <v>949</v>
      </c>
      <c r="F264" t="s">
        <v>165</v>
      </c>
      <c r="G264" t="s">
        <v>23</v>
      </c>
      <c r="H264" t="s">
        <v>24</v>
      </c>
      <c r="I264" t="s">
        <v>24</v>
      </c>
      <c r="J264" t="s">
        <v>23</v>
      </c>
      <c r="K264" t="s">
        <v>293</v>
      </c>
      <c r="L264" t="s">
        <v>321</v>
      </c>
      <c r="M264" t="s">
        <v>24</v>
      </c>
      <c r="N264" t="s">
        <v>302</v>
      </c>
      <c r="O264" t="s">
        <v>296</v>
      </c>
    </row>
    <row r="265" spans="1:15" x14ac:dyDescent="0.2">
      <c r="A265" t="s">
        <v>950</v>
      </c>
      <c r="B265" t="s">
        <v>951</v>
      </c>
      <c r="C265" t="s">
        <v>27</v>
      </c>
      <c r="D265" t="s">
        <v>42</v>
      </c>
      <c r="E265" t="s">
        <v>360</v>
      </c>
      <c r="F265" t="s">
        <v>284</v>
      </c>
      <c r="G265" t="s">
        <v>21</v>
      </c>
      <c r="H265" t="s">
        <v>24</v>
      </c>
      <c r="I265" t="s">
        <v>24</v>
      </c>
      <c r="J265" t="s">
        <v>23</v>
      </c>
      <c r="K265" t="s">
        <v>326</v>
      </c>
      <c r="L265" t="s">
        <v>321</v>
      </c>
      <c r="M265" t="s">
        <v>24</v>
      </c>
      <c r="N265" t="s">
        <v>302</v>
      </c>
      <c r="O265" t="s">
        <v>296</v>
      </c>
    </row>
    <row r="266" spans="1:15" x14ac:dyDescent="0.2">
      <c r="A266" t="s">
        <v>952</v>
      </c>
      <c r="B266" t="s">
        <v>953</v>
      </c>
      <c r="C266" t="s">
        <v>954</v>
      </c>
      <c r="D266" t="s">
        <v>282</v>
      </c>
      <c r="E266" t="s">
        <v>955</v>
      </c>
      <c r="F266" t="s">
        <v>79</v>
      </c>
      <c r="G266" t="s">
        <v>23</v>
      </c>
      <c r="H266" t="s">
        <v>24</v>
      </c>
      <c r="I266" t="s">
        <v>24</v>
      </c>
      <c r="J266" t="s">
        <v>23</v>
      </c>
      <c r="K266" t="s">
        <v>293</v>
      </c>
      <c r="L266" t="s">
        <v>321</v>
      </c>
      <c r="M266" t="s">
        <v>24</v>
      </c>
      <c r="N266" t="s">
        <v>351</v>
      </c>
      <c r="O266" t="s">
        <v>296</v>
      </c>
    </row>
    <row r="267" spans="1:15" x14ac:dyDescent="0.2">
      <c r="A267" t="s">
        <v>956</v>
      </c>
      <c r="B267" t="s">
        <v>957</v>
      </c>
      <c r="C267" t="s">
        <v>958</v>
      </c>
      <c r="D267" t="s">
        <v>42</v>
      </c>
      <c r="E267" t="s">
        <v>959</v>
      </c>
      <c r="F267" t="s">
        <v>97</v>
      </c>
      <c r="G267" t="s">
        <v>21</v>
      </c>
      <c r="H267" t="s">
        <v>24</v>
      </c>
      <c r="I267" t="s">
        <v>24</v>
      </c>
      <c r="J267" t="s">
        <v>23</v>
      </c>
      <c r="K267" t="s">
        <v>293</v>
      </c>
      <c r="L267" t="s">
        <v>321</v>
      </c>
      <c r="M267" t="s">
        <v>24</v>
      </c>
      <c r="N267" t="s">
        <v>302</v>
      </c>
      <c r="O267" t="s">
        <v>960</v>
      </c>
    </row>
    <row r="268" spans="1:15" x14ac:dyDescent="0.2">
      <c r="A268" t="s">
        <v>961</v>
      </c>
      <c r="B268" t="s">
        <v>962</v>
      </c>
      <c r="C268" t="s">
        <v>17</v>
      </c>
      <c r="D268" t="s">
        <v>42</v>
      </c>
      <c r="E268" t="s">
        <v>963</v>
      </c>
      <c r="F268" t="s">
        <v>284</v>
      </c>
      <c r="G268" t="s">
        <v>23</v>
      </c>
      <c r="H268" t="s">
        <v>24</v>
      </c>
      <c r="I268" t="s">
        <v>24</v>
      </c>
      <c r="J268" t="s">
        <v>23</v>
      </c>
      <c r="K268" t="s">
        <v>293</v>
      </c>
      <c r="L268" t="s">
        <v>321</v>
      </c>
      <c r="M268" t="s">
        <v>24</v>
      </c>
      <c r="N268" t="s">
        <v>24</v>
      </c>
      <c r="O268" t="s">
        <v>296</v>
      </c>
    </row>
    <row r="269" spans="1:15" x14ac:dyDescent="0.2">
      <c r="A269" t="s">
        <v>964</v>
      </c>
      <c r="B269" t="s">
        <v>965</v>
      </c>
      <c r="C269" t="s">
        <v>966</v>
      </c>
      <c r="D269" t="s">
        <v>42</v>
      </c>
      <c r="E269" t="s">
        <v>967</v>
      </c>
      <c r="F269" t="s">
        <v>97</v>
      </c>
      <c r="G269" t="s">
        <v>21</v>
      </c>
      <c r="H269" t="s">
        <v>24</v>
      </c>
      <c r="I269" t="s">
        <v>24</v>
      </c>
      <c r="J269" t="s">
        <v>23</v>
      </c>
      <c r="K269" t="s">
        <v>423</v>
      </c>
      <c r="L269" t="s">
        <v>301</v>
      </c>
      <c r="M269" t="s">
        <v>24</v>
      </c>
      <c r="N269" t="s">
        <v>351</v>
      </c>
      <c r="O269" t="s">
        <v>968</v>
      </c>
    </row>
    <row r="270" spans="1:15" x14ac:dyDescent="0.2">
      <c r="A270" t="s">
        <v>969</v>
      </c>
      <c r="B270" t="s">
        <v>970</v>
      </c>
      <c r="C270" t="s">
        <v>971</v>
      </c>
      <c r="D270" t="s">
        <v>42</v>
      </c>
      <c r="E270" t="s">
        <v>972</v>
      </c>
      <c r="F270" t="s">
        <v>97</v>
      </c>
      <c r="G270" t="s">
        <v>21</v>
      </c>
      <c r="H270" t="s">
        <v>24</v>
      </c>
      <c r="I270" t="s">
        <v>24</v>
      </c>
      <c r="J270" t="s">
        <v>23</v>
      </c>
      <c r="K270" t="s">
        <v>350</v>
      </c>
      <c r="L270" t="s">
        <v>321</v>
      </c>
      <c r="M270" t="s">
        <v>24</v>
      </c>
      <c r="N270" t="s">
        <v>351</v>
      </c>
      <c r="O270" t="s">
        <v>296</v>
      </c>
    </row>
    <row r="271" spans="1:15" x14ac:dyDescent="0.2">
      <c r="A271" t="s">
        <v>973</v>
      </c>
      <c r="B271" t="s">
        <v>974</v>
      </c>
      <c r="C271" t="s">
        <v>17</v>
      </c>
      <c r="D271" t="s">
        <v>282</v>
      </c>
      <c r="E271" t="s">
        <v>111</v>
      </c>
      <c r="F271" t="s">
        <v>284</v>
      </c>
      <c r="G271" t="s">
        <v>21</v>
      </c>
      <c r="H271" t="s">
        <v>24</v>
      </c>
      <c r="I271" t="s">
        <v>24</v>
      </c>
      <c r="J271" t="s">
        <v>21</v>
      </c>
      <c r="K271" t="s">
        <v>289</v>
      </c>
      <c r="L271" t="s">
        <v>301</v>
      </c>
      <c r="M271" t="s">
        <v>24</v>
      </c>
      <c r="N271" t="s">
        <v>302</v>
      </c>
      <c r="O271" t="s">
        <v>296</v>
      </c>
    </row>
    <row r="272" spans="1:15" x14ac:dyDescent="0.2">
      <c r="A272" t="s">
        <v>975</v>
      </c>
      <c r="B272" t="s">
        <v>976</v>
      </c>
      <c r="C272" t="s">
        <v>977</v>
      </c>
      <c r="D272" t="s">
        <v>42</v>
      </c>
      <c r="E272" t="s">
        <v>758</v>
      </c>
      <c r="F272" t="s">
        <v>284</v>
      </c>
      <c r="G272" t="s">
        <v>21</v>
      </c>
      <c r="H272" t="s">
        <v>24</v>
      </c>
      <c r="I272" t="s">
        <v>24</v>
      </c>
      <c r="J272" t="s">
        <v>21</v>
      </c>
      <c r="K272" t="s">
        <v>350</v>
      </c>
      <c r="L272" t="s">
        <v>321</v>
      </c>
      <c r="M272" t="s">
        <v>24</v>
      </c>
      <c r="N272" t="s">
        <v>351</v>
      </c>
      <c r="O272" t="s">
        <v>978</v>
      </c>
    </row>
    <row r="273" spans="1:15" x14ac:dyDescent="0.2">
      <c r="A273" t="s">
        <v>979</v>
      </c>
      <c r="B273" t="s">
        <v>980</v>
      </c>
      <c r="C273" t="s">
        <v>981</v>
      </c>
      <c r="D273" t="s">
        <v>42</v>
      </c>
      <c r="E273" t="s">
        <v>982</v>
      </c>
      <c r="F273" t="s">
        <v>97</v>
      </c>
      <c r="G273" t="s">
        <v>23</v>
      </c>
      <c r="H273" t="s">
        <v>24</v>
      </c>
      <c r="I273" t="s">
        <v>24</v>
      </c>
      <c r="J273" t="s">
        <v>23</v>
      </c>
      <c r="K273" t="s">
        <v>293</v>
      </c>
      <c r="L273" t="s">
        <v>321</v>
      </c>
      <c r="M273" t="s">
        <v>24</v>
      </c>
      <c r="N273" t="s">
        <v>24</v>
      </c>
      <c r="O273" t="s">
        <v>296</v>
      </c>
    </row>
    <row r="274" spans="1:15" x14ac:dyDescent="0.2">
      <c r="A274" t="s">
        <v>983</v>
      </c>
      <c r="B274" t="s">
        <v>984</v>
      </c>
      <c r="C274" t="s">
        <v>985</v>
      </c>
      <c r="D274" t="s">
        <v>47</v>
      </c>
      <c r="E274" t="s">
        <v>986</v>
      </c>
      <c r="F274" t="s">
        <v>284</v>
      </c>
      <c r="G274" t="s">
        <v>23</v>
      </c>
      <c r="H274" t="s">
        <v>24</v>
      </c>
      <c r="I274" t="s">
        <v>24</v>
      </c>
      <c r="J274" t="s">
        <v>21</v>
      </c>
      <c r="K274" t="s">
        <v>320</v>
      </c>
      <c r="L274" t="s">
        <v>321</v>
      </c>
      <c r="M274" t="s">
        <v>24</v>
      </c>
      <c r="N274" t="s">
        <v>302</v>
      </c>
      <c r="O274" t="s">
        <v>987</v>
      </c>
    </row>
    <row r="275" spans="1:15" x14ac:dyDescent="0.2">
      <c r="A275" t="s">
        <v>988</v>
      </c>
      <c r="B275" t="s">
        <v>988</v>
      </c>
      <c r="C275" t="s">
        <v>597</v>
      </c>
      <c r="D275" t="s">
        <v>47</v>
      </c>
      <c r="E275" t="s">
        <v>989</v>
      </c>
      <c r="F275" t="s">
        <v>165</v>
      </c>
      <c r="G275" t="s">
        <v>23</v>
      </c>
      <c r="H275" t="s">
        <v>24</v>
      </c>
      <c r="I275" t="s">
        <v>24</v>
      </c>
      <c r="J275" t="s">
        <v>23</v>
      </c>
      <c r="K275" t="s">
        <v>293</v>
      </c>
      <c r="L275" t="s">
        <v>990</v>
      </c>
      <c r="M275" t="s">
        <v>24</v>
      </c>
      <c r="N275" t="s">
        <v>351</v>
      </c>
      <c r="O275" t="s">
        <v>945</v>
      </c>
    </row>
    <row r="276" spans="1:15" x14ac:dyDescent="0.2">
      <c r="A276" t="s">
        <v>991</v>
      </c>
      <c r="B276" t="s">
        <v>992</v>
      </c>
      <c r="C276" t="s">
        <v>993</v>
      </c>
      <c r="D276" t="s">
        <v>47</v>
      </c>
      <c r="E276" t="s">
        <v>994</v>
      </c>
      <c r="F276" t="s">
        <v>284</v>
      </c>
      <c r="G276" t="s">
        <v>21</v>
      </c>
      <c r="H276" t="s">
        <v>24</v>
      </c>
      <c r="I276" t="s">
        <v>24</v>
      </c>
      <c r="J276" t="s">
        <v>21</v>
      </c>
      <c r="K276" t="s">
        <v>423</v>
      </c>
      <c r="L276" t="s">
        <v>321</v>
      </c>
      <c r="M276" t="s">
        <v>24</v>
      </c>
      <c r="N276" t="s">
        <v>302</v>
      </c>
      <c r="O276" t="s">
        <v>995</v>
      </c>
    </row>
    <row r="277" spans="1:15" x14ac:dyDescent="0.2">
      <c r="A277" t="s">
        <v>996</v>
      </c>
      <c r="B277" t="s">
        <v>997</v>
      </c>
      <c r="C277" t="s">
        <v>998</v>
      </c>
      <c r="D277" t="s">
        <v>47</v>
      </c>
      <c r="E277" t="s">
        <v>999</v>
      </c>
      <c r="F277" t="s">
        <v>74</v>
      </c>
      <c r="G277" t="s">
        <v>21</v>
      </c>
      <c r="H277" t="s">
        <v>24</v>
      </c>
      <c r="I277" t="s">
        <v>24</v>
      </c>
      <c r="J277" t="s">
        <v>23</v>
      </c>
      <c r="K277" t="s">
        <v>293</v>
      </c>
      <c r="L277" t="s">
        <v>321</v>
      </c>
      <c r="M277" t="s">
        <v>24</v>
      </c>
      <c r="N277" t="s">
        <v>302</v>
      </c>
      <c r="O277" t="s">
        <v>315</v>
      </c>
    </row>
    <row r="278" spans="1:15" x14ac:dyDescent="0.2">
      <c r="A278" t="s">
        <v>1000</v>
      </c>
      <c r="B278" t="s">
        <v>1001</v>
      </c>
      <c r="C278" t="s">
        <v>27</v>
      </c>
      <c r="D278" t="s">
        <v>42</v>
      </c>
      <c r="E278" t="s">
        <v>1002</v>
      </c>
      <c r="F278" t="s">
        <v>97</v>
      </c>
      <c r="G278" t="s">
        <v>23</v>
      </c>
      <c r="H278" t="s">
        <v>24</v>
      </c>
      <c r="I278" t="s">
        <v>24</v>
      </c>
      <c r="J278" t="s">
        <v>23</v>
      </c>
      <c r="K278" t="s">
        <v>293</v>
      </c>
      <c r="L278" t="s">
        <v>321</v>
      </c>
      <c r="M278" t="s">
        <v>24</v>
      </c>
      <c r="N278" t="s">
        <v>302</v>
      </c>
      <c r="O278" t="s">
        <v>296</v>
      </c>
    </row>
    <row r="279" spans="1:15" x14ac:dyDescent="0.2">
      <c r="A279" t="s">
        <v>1003</v>
      </c>
      <c r="B279" t="s">
        <v>1004</v>
      </c>
      <c r="C279" t="s">
        <v>17</v>
      </c>
      <c r="D279" t="s">
        <v>18</v>
      </c>
      <c r="E279" t="s">
        <v>1005</v>
      </c>
      <c r="F279" t="s">
        <v>97</v>
      </c>
      <c r="G279" t="s">
        <v>21</v>
      </c>
      <c r="H279" t="s">
        <v>24</v>
      </c>
      <c r="I279" t="s">
        <v>24</v>
      </c>
      <c r="J279" t="s">
        <v>23</v>
      </c>
      <c r="K279" t="s">
        <v>350</v>
      </c>
      <c r="L279" t="s">
        <v>321</v>
      </c>
      <c r="M279" t="s">
        <v>24</v>
      </c>
      <c r="N279" t="s">
        <v>295</v>
      </c>
      <c r="O279" t="s">
        <v>296</v>
      </c>
    </row>
    <row r="280" spans="1:15" x14ac:dyDescent="0.2">
      <c r="A280" t="s">
        <v>1006</v>
      </c>
      <c r="B280" t="s">
        <v>1007</v>
      </c>
      <c r="C280" t="s">
        <v>17</v>
      </c>
      <c r="D280" t="s">
        <v>42</v>
      </c>
      <c r="E280" t="s">
        <v>111</v>
      </c>
      <c r="F280" t="s">
        <v>97</v>
      </c>
      <c r="G280" t="s">
        <v>21</v>
      </c>
      <c r="H280" t="s">
        <v>24</v>
      </c>
      <c r="I280" t="s">
        <v>24</v>
      </c>
      <c r="J280" t="s">
        <v>23</v>
      </c>
      <c r="K280" t="s">
        <v>293</v>
      </c>
      <c r="L280" t="s">
        <v>321</v>
      </c>
      <c r="M280" t="s">
        <v>24</v>
      </c>
      <c r="N280" t="s">
        <v>302</v>
      </c>
      <c r="O280" t="s">
        <v>296</v>
      </c>
    </row>
    <row r="281" spans="1:15" x14ac:dyDescent="0.2">
      <c r="A281" t="s">
        <v>1008</v>
      </c>
      <c r="B281" t="s">
        <v>120</v>
      </c>
      <c r="C281" t="s">
        <v>17</v>
      </c>
      <c r="D281" t="s">
        <v>42</v>
      </c>
      <c r="E281" t="s">
        <v>1009</v>
      </c>
      <c r="F281" t="s">
        <v>79</v>
      </c>
      <c r="G281" t="s">
        <v>23</v>
      </c>
      <c r="H281" t="s">
        <v>24</v>
      </c>
      <c r="I281" t="s">
        <v>24</v>
      </c>
      <c r="J281" t="s">
        <v>23</v>
      </c>
      <c r="K281" t="s">
        <v>293</v>
      </c>
      <c r="L281" t="s">
        <v>308</v>
      </c>
      <c r="M281" t="s">
        <v>24</v>
      </c>
      <c r="N281" t="s">
        <v>295</v>
      </c>
      <c r="O281" t="s">
        <v>296</v>
      </c>
    </row>
    <row r="282" spans="1:15" x14ac:dyDescent="0.2">
      <c r="A282" t="s">
        <v>1010</v>
      </c>
      <c r="B282" t="s">
        <v>1011</v>
      </c>
      <c r="C282" t="s">
        <v>1012</v>
      </c>
      <c r="D282" t="s">
        <v>42</v>
      </c>
      <c r="E282" t="s">
        <v>1013</v>
      </c>
      <c r="F282" t="s">
        <v>79</v>
      </c>
      <c r="G282" t="s">
        <v>21</v>
      </c>
      <c r="H282" t="s">
        <v>24</v>
      </c>
      <c r="I282" t="s">
        <v>24</v>
      </c>
      <c r="J282" t="s">
        <v>23</v>
      </c>
      <c r="K282" t="s">
        <v>293</v>
      </c>
      <c r="L282" t="s">
        <v>308</v>
      </c>
      <c r="M282" t="s">
        <v>24</v>
      </c>
      <c r="N282" t="s">
        <v>295</v>
      </c>
      <c r="O282" t="s">
        <v>296</v>
      </c>
    </row>
    <row r="283" spans="1:15" x14ac:dyDescent="0.2">
      <c r="A283" t="s">
        <v>1014</v>
      </c>
      <c r="B283" t="s">
        <v>1015</v>
      </c>
      <c r="C283" t="s">
        <v>1016</v>
      </c>
      <c r="D283" t="s">
        <v>42</v>
      </c>
      <c r="E283" t="s">
        <v>1017</v>
      </c>
      <c r="F283" t="s">
        <v>79</v>
      </c>
      <c r="G283" t="s">
        <v>23</v>
      </c>
      <c r="H283" t="s">
        <v>24</v>
      </c>
      <c r="I283" t="s">
        <v>24</v>
      </c>
      <c r="J283" t="s">
        <v>21</v>
      </c>
      <c r="K283" t="s">
        <v>293</v>
      </c>
      <c r="L283" t="s">
        <v>308</v>
      </c>
      <c r="M283" t="s">
        <v>24</v>
      </c>
      <c r="N283" t="s">
        <v>295</v>
      </c>
      <c r="O283" t="s">
        <v>538</v>
      </c>
    </row>
    <row r="284" spans="1:15" x14ac:dyDescent="0.2">
      <c r="A284" t="s">
        <v>1018</v>
      </c>
      <c r="B284" t="s">
        <v>1019</v>
      </c>
      <c r="C284" t="s">
        <v>1020</v>
      </c>
      <c r="D284" t="s">
        <v>42</v>
      </c>
      <c r="E284" t="s">
        <v>1021</v>
      </c>
      <c r="F284" t="s">
        <v>89</v>
      </c>
      <c r="G284" t="s">
        <v>21</v>
      </c>
      <c r="H284" t="s">
        <v>24</v>
      </c>
      <c r="I284" t="s">
        <v>24</v>
      </c>
      <c r="J284" t="s">
        <v>23</v>
      </c>
      <c r="K284" t="s">
        <v>293</v>
      </c>
      <c r="L284" t="s">
        <v>321</v>
      </c>
      <c r="M284" t="s">
        <v>24</v>
      </c>
      <c r="N284" t="s">
        <v>302</v>
      </c>
      <c r="O284" t="s">
        <v>296</v>
      </c>
    </row>
    <row r="285" spans="1:15" x14ac:dyDescent="0.2">
      <c r="A285" t="s">
        <v>1022</v>
      </c>
      <c r="B285" t="s">
        <v>1023</v>
      </c>
      <c r="C285" t="s">
        <v>1024</v>
      </c>
      <c r="D285" t="s">
        <v>42</v>
      </c>
      <c r="E285" t="s">
        <v>1025</v>
      </c>
      <c r="F285" t="s">
        <v>165</v>
      </c>
      <c r="G285" t="s">
        <v>21</v>
      </c>
      <c r="H285" t="s">
        <v>24</v>
      </c>
      <c r="I285" t="s">
        <v>24</v>
      </c>
      <c r="J285" t="s">
        <v>23</v>
      </c>
      <c r="K285" t="s">
        <v>293</v>
      </c>
      <c r="L285" t="s">
        <v>301</v>
      </c>
      <c r="M285" t="s">
        <v>24</v>
      </c>
      <c r="N285" t="s">
        <v>314</v>
      </c>
      <c r="O285" t="s">
        <v>296</v>
      </c>
    </row>
    <row r="286" spans="1:15" x14ac:dyDescent="0.2">
      <c r="A286" t="s">
        <v>1026</v>
      </c>
      <c r="B286" t="s">
        <v>1027</v>
      </c>
      <c r="C286" t="s">
        <v>1028</v>
      </c>
      <c r="D286" t="s">
        <v>47</v>
      </c>
      <c r="E286" t="s">
        <v>1029</v>
      </c>
      <c r="F286" t="s">
        <v>284</v>
      </c>
      <c r="G286" t="s">
        <v>21</v>
      </c>
      <c r="H286" t="s">
        <v>24</v>
      </c>
      <c r="I286" t="s">
        <v>24</v>
      </c>
      <c r="J286" t="s">
        <v>23</v>
      </c>
      <c r="K286" t="s">
        <v>293</v>
      </c>
      <c r="L286" t="s">
        <v>301</v>
      </c>
      <c r="M286" t="s">
        <v>24</v>
      </c>
      <c r="N286" t="s">
        <v>295</v>
      </c>
      <c r="O286" t="s">
        <v>296</v>
      </c>
    </row>
    <row r="287" spans="1:15" x14ac:dyDescent="0.2">
      <c r="A287" t="s">
        <v>1030</v>
      </c>
      <c r="B287" t="s">
        <v>1031</v>
      </c>
      <c r="C287" t="s">
        <v>1032</v>
      </c>
      <c r="D287" t="s">
        <v>47</v>
      </c>
      <c r="E287" t="s">
        <v>1033</v>
      </c>
      <c r="F287" t="s">
        <v>89</v>
      </c>
      <c r="G287" t="s">
        <v>21</v>
      </c>
      <c r="H287" t="s">
        <v>24</v>
      </c>
      <c r="I287" t="s">
        <v>24</v>
      </c>
      <c r="J287" t="s">
        <v>23</v>
      </c>
      <c r="K287" t="s">
        <v>289</v>
      </c>
      <c r="L287" t="s">
        <v>321</v>
      </c>
      <c r="M287" t="s">
        <v>24</v>
      </c>
      <c r="N287" t="s">
        <v>342</v>
      </c>
      <c r="O287" t="s">
        <v>296</v>
      </c>
    </row>
    <row r="288" spans="1:15" x14ac:dyDescent="0.2">
      <c r="A288" t="s">
        <v>1034</v>
      </c>
      <c r="B288" t="s">
        <v>340</v>
      </c>
      <c r="C288" t="s">
        <v>27</v>
      </c>
      <c r="D288" t="s">
        <v>42</v>
      </c>
      <c r="E288" t="s">
        <v>1035</v>
      </c>
      <c r="F288" t="s">
        <v>97</v>
      </c>
      <c r="G288" t="s">
        <v>23</v>
      </c>
      <c r="H288" t="s">
        <v>24</v>
      </c>
      <c r="I288" t="s">
        <v>24</v>
      </c>
      <c r="J288" t="s">
        <v>23</v>
      </c>
      <c r="K288" t="s">
        <v>293</v>
      </c>
      <c r="L288" t="s">
        <v>321</v>
      </c>
      <c r="M288" t="s">
        <v>24</v>
      </c>
      <c r="N288" t="s">
        <v>302</v>
      </c>
      <c r="O288" t="s">
        <v>296</v>
      </c>
    </row>
    <row r="289" spans="1:15" x14ac:dyDescent="0.2">
      <c r="A289" t="s">
        <v>1036</v>
      </c>
      <c r="B289" t="s">
        <v>1037</v>
      </c>
      <c r="C289" t="s">
        <v>27</v>
      </c>
      <c r="D289" t="s">
        <v>42</v>
      </c>
      <c r="E289" t="s">
        <v>1038</v>
      </c>
      <c r="F289" t="s">
        <v>284</v>
      </c>
      <c r="G289" t="s">
        <v>21</v>
      </c>
      <c r="H289" t="s">
        <v>24</v>
      </c>
      <c r="I289" t="s">
        <v>24</v>
      </c>
      <c r="J289" t="s">
        <v>23</v>
      </c>
      <c r="K289" t="s">
        <v>289</v>
      </c>
      <c r="L289" t="s">
        <v>301</v>
      </c>
      <c r="M289" t="s">
        <v>24</v>
      </c>
      <c r="N289" t="s">
        <v>302</v>
      </c>
      <c r="O289" t="s">
        <v>296</v>
      </c>
    </row>
    <row r="290" spans="1:15" x14ac:dyDescent="0.2">
      <c r="A290" t="s">
        <v>1039</v>
      </c>
      <c r="B290" t="s">
        <v>1040</v>
      </c>
      <c r="C290" t="s">
        <v>337</v>
      </c>
      <c r="D290" t="s">
        <v>42</v>
      </c>
      <c r="E290" t="s">
        <v>1041</v>
      </c>
      <c r="F290" t="s">
        <v>165</v>
      </c>
      <c r="G290" t="s">
        <v>23</v>
      </c>
      <c r="H290" t="s">
        <v>24</v>
      </c>
      <c r="I290" t="s">
        <v>24</v>
      </c>
      <c r="J290" t="s">
        <v>23</v>
      </c>
      <c r="K290" t="s">
        <v>293</v>
      </c>
      <c r="L290" t="s">
        <v>301</v>
      </c>
      <c r="M290" t="s">
        <v>24</v>
      </c>
      <c r="N290" t="s">
        <v>302</v>
      </c>
      <c r="O290" t="s">
        <v>296</v>
      </c>
    </row>
    <row r="291" spans="1:15" x14ac:dyDescent="0.2">
      <c r="A291" t="s">
        <v>1042</v>
      </c>
      <c r="B291" t="s">
        <v>1043</v>
      </c>
      <c r="C291" t="s">
        <v>17</v>
      </c>
      <c r="D291" t="s">
        <v>18</v>
      </c>
      <c r="E291" t="s">
        <v>1044</v>
      </c>
      <c r="F291" t="s">
        <v>89</v>
      </c>
      <c r="G291" t="s">
        <v>23</v>
      </c>
      <c r="H291" t="s">
        <v>24</v>
      </c>
      <c r="I291" t="s">
        <v>24</v>
      </c>
      <c r="J291" t="s">
        <v>23</v>
      </c>
      <c r="K291" t="s">
        <v>423</v>
      </c>
      <c r="L291" t="s">
        <v>321</v>
      </c>
      <c r="M291" t="s">
        <v>24</v>
      </c>
      <c r="N291" t="s">
        <v>342</v>
      </c>
      <c r="O291" t="s">
        <v>296</v>
      </c>
    </row>
    <row r="292" spans="1:15" x14ac:dyDescent="0.2">
      <c r="A292" t="s">
        <v>1045</v>
      </c>
      <c r="B292" t="s">
        <v>1046</v>
      </c>
      <c r="C292" t="s">
        <v>1047</v>
      </c>
      <c r="D292" t="s">
        <v>47</v>
      </c>
      <c r="E292" t="s">
        <v>111</v>
      </c>
      <c r="F292" t="s">
        <v>165</v>
      </c>
      <c r="G292" t="s">
        <v>21</v>
      </c>
      <c r="H292" t="s">
        <v>24</v>
      </c>
      <c r="I292" t="s">
        <v>24</v>
      </c>
      <c r="J292" t="s">
        <v>23</v>
      </c>
      <c r="K292" t="s">
        <v>293</v>
      </c>
      <c r="L292" t="s">
        <v>321</v>
      </c>
      <c r="M292" t="s">
        <v>24</v>
      </c>
      <c r="N292" t="s">
        <v>295</v>
      </c>
      <c r="O292" t="s">
        <v>296</v>
      </c>
    </row>
    <row r="293" spans="1:15" x14ac:dyDescent="0.2">
      <c r="A293" t="s">
        <v>1048</v>
      </c>
      <c r="B293" t="s">
        <v>1049</v>
      </c>
      <c r="C293" t="s">
        <v>27</v>
      </c>
      <c r="D293" t="s">
        <v>47</v>
      </c>
      <c r="E293" t="s">
        <v>111</v>
      </c>
      <c r="F293" t="s">
        <v>284</v>
      </c>
      <c r="G293" t="s">
        <v>21</v>
      </c>
      <c r="H293" t="s">
        <v>24</v>
      </c>
      <c r="I293" t="s">
        <v>24</v>
      </c>
      <c r="J293" t="s">
        <v>23</v>
      </c>
      <c r="K293" t="s">
        <v>350</v>
      </c>
      <c r="L293" t="s">
        <v>294</v>
      </c>
      <c r="M293" t="s">
        <v>24</v>
      </c>
      <c r="N293" t="s">
        <v>302</v>
      </c>
      <c r="O293" t="s">
        <v>296</v>
      </c>
    </row>
    <row r="294" spans="1:15" x14ac:dyDescent="0.2">
      <c r="A294" t="s">
        <v>1050</v>
      </c>
      <c r="B294" t="s">
        <v>1051</v>
      </c>
      <c r="C294" t="s">
        <v>24</v>
      </c>
      <c r="D294" t="s">
        <v>24</v>
      </c>
      <c r="E294" t="s">
        <v>1052</v>
      </c>
      <c r="F294" t="s">
        <v>24</v>
      </c>
      <c r="G294" t="s">
        <v>21</v>
      </c>
      <c r="H294" t="s">
        <v>1053</v>
      </c>
      <c r="I294" t="s">
        <v>23</v>
      </c>
      <c r="J294" t="s">
        <v>23</v>
      </c>
      <c r="K294" t="s">
        <v>1054</v>
      </c>
      <c r="L294" t="s">
        <v>321</v>
      </c>
      <c r="M294" t="s">
        <v>818</v>
      </c>
      <c r="N294" t="s">
        <v>302</v>
      </c>
      <c r="O294" t="s">
        <v>296</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D93C0-D2ED-2647-A48F-A607633FE4BB}">
  <dimension ref="B2:AP296"/>
  <sheetViews>
    <sheetView topLeftCell="Y1" workbookViewId="0">
      <selection activeCell="AF6" sqref="AF6"/>
    </sheetView>
  </sheetViews>
  <sheetFormatPr baseColWidth="10" defaultRowHeight="15" x14ac:dyDescent="0.2"/>
  <cols>
    <col min="2" max="2" width="56.6640625" bestFit="1" customWidth="1"/>
    <col min="3" max="3" width="20.33203125" bestFit="1" customWidth="1"/>
    <col min="5" max="5" width="158.33203125" bestFit="1" customWidth="1"/>
    <col min="6" max="6" width="17.33203125" bestFit="1" customWidth="1"/>
    <col min="8" max="8" width="103.6640625" bestFit="1" customWidth="1"/>
    <col min="9" max="9" width="23.6640625" bestFit="1" customWidth="1"/>
    <col min="11" max="11" width="255.83203125" bestFit="1" customWidth="1"/>
    <col min="12" max="12" width="21.5" bestFit="1" customWidth="1"/>
    <col min="14" max="14" width="16.1640625" bestFit="1" customWidth="1"/>
    <col min="15" max="15" width="16" bestFit="1" customWidth="1"/>
    <col min="17" max="17" width="16.1640625" bestFit="1" customWidth="1"/>
    <col min="18" max="18" width="24.33203125" bestFit="1" customWidth="1"/>
    <col min="20" max="20" width="89.5" bestFit="1" customWidth="1"/>
    <col min="21" max="21" width="29.33203125" bestFit="1" customWidth="1"/>
    <col min="23" max="23" width="16.1640625" bestFit="1" customWidth="1"/>
    <col min="24" max="24" width="28" bestFit="1" customWidth="1"/>
    <col min="26" max="26" width="16.1640625" bestFit="1" customWidth="1"/>
    <col min="27" max="27" width="13.5" bestFit="1" customWidth="1"/>
    <col min="29" max="29" width="16.1640625" bestFit="1" customWidth="1"/>
    <col min="30" max="30" width="21.83203125" bestFit="1" customWidth="1"/>
    <col min="32" max="32" width="28" bestFit="1" customWidth="1"/>
    <col min="33" max="33" width="22.5" bestFit="1" customWidth="1"/>
    <col min="35" max="35" width="16.1640625" bestFit="1" customWidth="1"/>
    <col min="36" max="36" width="23.33203125" bestFit="1" customWidth="1"/>
    <col min="38" max="38" width="17.5" bestFit="1" customWidth="1"/>
    <col min="39" max="39" width="23" bestFit="1" customWidth="1"/>
    <col min="41" max="41" width="221.1640625" bestFit="1" customWidth="1"/>
    <col min="42" max="42" width="19.1640625" bestFit="1" customWidth="1"/>
  </cols>
  <sheetData>
    <row r="2" spans="2:42" x14ac:dyDescent="0.2">
      <c r="B2" s="1" t="s">
        <v>1055</v>
      </c>
      <c r="C2" t="s">
        <v>1057</v>
      </c>
      <c r="E2" s="1" t="s">
        <v>1055</v>
      </c>
      <c r="F2" t="s">
        <v>1071</v>
      </c>
      <c r="H2" s="1" t="s">
        <v>1055</v>
      </c>
      <c r="I2" t="s">
        <v>1072</v>
      </c>
      <c r="K2" s="1" t="s">
        <v>1055</v>
      </c>
      <c r="L2" t="s">
        <v>1073</v>
      </c>
      <c r="N2" s="1" t="s">
        <v>1055</v>
      </c>
      <c r="O2" t="s">
        <v>1074</v>
      </c>
      <c r="Q2" s="1" t="s">
        <v>1055</v>
      </c>
      <c r="R2" t="s">
        <v>1075</v>
      </c>
      <c r="T2" s="1" t="s">
        <v>1055</v>
      </c>
      <c r="U2" t="s">
        <v>1076</v>
      </c>
      <c r="W2" s="1" t="s">
        <v>1055</v>
      </c>
      <c r="X2" t="s">
        <v>1077</v>
      </c>
      <c r="Z2" s="1" t="s">
        <v>1055</v>
      </c>
      <c r="AA2" t="s">
        <v>1078</v>
      </c>
      <c r="AC2" s="1" t="s">
        <v>1055</v>
      </c>
      <c r="AD2" t="s">
        <v>1079</v>
      </c>
      <c r="AF2" s="1" t="s">
        <v>1055</v>
      </c>
      <c r="AG2" t="s">
        <v>1080</v>
      </c>
      <c r="AI2" s="1" t="s">
        <v>1055</v>
      </c>
      <c r="AJ2" t="s">
        <v>1081</v>
      </c>
      <c r="AL2" s="1" t="s">
        <v>1055</v>
      </c>
      <c r="AM2" t="s">
        <v>1082</v>
      </c>
      <c r="AO2" s="1" t="s">
        <v>1055</v>
      </c>
      <c r="AP2" t="s">
        <v>1083</v>
      </c>
    </row>
    <row r="3" spans="2:42" x14ac:dyDescent="0.2">
      <c r="B3" s="2" t="s">
        <v>335</v>
      </c>
      <c r="C3" s="6">
        <v>1</v>
      </c>
      <c r="E3" s="2" t="s">
        <v>604</v>
      </c>
      <c r="F3" s="6">
        <v>5</v>
      </c>
      <c r="H3" s="2" t="s">
        <v>18</v>
      </c>
      <c r="I3" s="6">
        <v>70</v>
      </c>
      <c r="K3" s="2" t="s">
        <v>1025</v>
      </c>
      <c r="L3" s="6">
        <v>1</v>
      </c>
      <c r="N3" s="2" t="s">
        <v>165</v>
      </c>
      <c r="O3" s="6">
        <v>13</v>
      </c>
      <c r="Q3" s="2" t="s">
        <v>23</v>
      </c>
      <c r="R3" s="6">
        <v>83</v>
      </c>
      <c r="T3" s="2" t="s">
        <v>221</v>
      </c>
      <c r="U3" s="6">
        <v>1</v>
      </c>
      <c r="W3" s="2" t="s">
        <v>23</v>
      </c>
      <c r="X3" s="6">
        <v>17</v>
      </c>
      <c r="Z3" s="2" t="s">
        <v>23</v>
      </c>
      <c r="AA3" s="6">
        <v>228</v>
      </c>
      <c r="AC3" s="2" t="s">
        <v>320</v>
      </c>
      <c r="AD3" s="6">
        <v>8</v>
      </c>
      <c r="AF3" s="2" t="s">
        <v>301</v>
      </c>
      <c r="AG3" s="6">
        <v>34</v>
      </c>
      <c r="AI3" s="2" t="s">
        <v>24</v>
      </c>
      <c r="AJ3" s="6">
        <v>292</v>
      </c>
      <c r="AL3" s="2" t="s">
        <v>342</v>
      </c>
      <c r="AM3" s="6">
        <v>8</v>
      </c>
      <c r="AO3" s="2" t="s">
        <v>397</v>
      </c>
      <c r="AP3" s="6">
        <v>2</v>
      </c>
    </row>
    <row r="4" spans="2:42" x14ac:dyDescent="0.2">
      <c r="B4" s="2" t="s">
        <v>129</v>
      </c>
      <c r="C4" s="6">
        <v>1</v>
      </c>
      <c r="E4" s="2" t="s">
        <v>610</v>
      </c>
      <c r="F4" s="6">
        <v>1</v>
      </c>
      <c r="H4" s="2" t="s">
        <v>42</v>
      </c>
      <c r="I4" s="6">
        <v>84</v>
      </c>
      <c r="K4" s="2" t="s">
        <v>182</v>
      </c>
      <c r="L4" s="6">
        <v>1</v>
      </c>
      <c r="N4" s="2" t="s">
        <v>84</v>
      </c>
      <c r="O4" s="6">
        <v>7</v>
      </c>
      <c r="Q4" s="2" t="s">
        <v>21</v>
      </c>
      <c r="R4" s="6">
        <v>210</v>
      </c>
      <c r="T4" s="2" t="s">
        <v>61</v>
      </c>
      <c r="U4" s="6">
        <v>4</v>
      </c>
      <c r="W4" s="2" t="s">
        <v>24</v>
      </c>
      <c r="X4" s="6">
        <v>225</v>
      </c>
      <c r="Z4" s="2" t="s">
        <v>21</v>
      </c>
      <c r="AA4" s="6">
        <v>65</v>
      </c>
      <c r="AC4" s="2" t="s">
        <v>1054</v>
      </c>
      <c r="AD4" s="6">
        <v>1</v>
      </c>
      <c r="AF4" s="2" t="s">
        <v>308</v>
      </c>
      <c r="AG4" s="6">
        <v>36</v>
      </c>
      <c r="AI4" s="2" t="s">
        <v>818</v>
      </c>
      <c r="AJ4" s="6">
        <v>1</v>
      </c>
      <c r="AL4" s="2" t="s">
        <v>302</v>
      </c>
      <c r="AM4" s="6">
        <v>99</v>
      </c>
      <c r="AO4" s="2" t="s">
        <v>527</v>
      </c>
      <c r="AP4" s="6">
        <v>1</v>
      </c>
    </row>
    <row r="5" spans="2:42" x14ac:dyDescent="0.2">
      <c r="B5" s="2" t="s">
        <v>90</v>
      </c>
      <c r="C5" s="6">
        <v>1</v>
      </c>
      <c r="E5" s="2" t="s">
        <v>474</v>
      </c>
      <c r="F5" s="6">
        <v>1</v>
      </c>
      <c r="H5" s="2" t="s">
        <v>312</v>
      </c>
      <c r="I5" s="6">
        <v>26</v>
      </c>
      <c r="K5" s="2" t="s">
        <v>999</v>
      </c>
      <c r="L5" s="6">
        <v>1</v>
      </c>
      <c r="N5" s="2" t="s">
        <v>74</v>
      </c>
      <c r="O5" s="6">
        <v>16</v>
      </c>
      <c r="Q5" s="2" t="s">
        <v>1056</v>
      </c>
      <c r="R5" s="6">
        <v>293</v>
      </c>
      <c r="T5" s="2" t="s">
        <v>35</v>
      </c>
      <c r="U5" s="6">
        <v>19</v>
      </c>
      <c r="W5" s="2" t="s">
        <v>21</v>
      </c>
      <c r="X5" s="6">
        <v>51</v>
      </c>
      <c r="Z5" s="2" t="s">
        <v>1056</v>
      </c>
      <c r="AA5" s="6">
        <v>293</v>
      </c>
      <c r="AC5" s="2" t="s">
        <v>293</v>
      </c>
      <c r="AD5" s="6">
        <v>104</v>
      </c>
      <c r="AF5" s="2" t="s">
        <v>294</v>
      </c>
      <c r="AG5" s="6">
        <v>14</v>
      </c>
      <c r="AI5" s="2" t="s">
        <v>1056</v>
      </c>
      <c r="AJ5" s="6">
        <v>293</v>
      </c>
      <c r="AL5" s="2" t="s">
        <v>295</v>
      </c>
      <c r="AM5" s="6">
        <v>37</v>
      </c>
      <c r="AO5" s="2" t="s">
        <v>322</v>
      </c>
      <c r="AP5" s="6">
        <v>1</v>
      </c>
    </row>
    <row r="6" spans="2:42" x14ac:dyDescent="0.2">
      <c r="B6" s="2" t="s">
        <v>744</v>
      </c>
      <c r="C6" s="6">
        <v>1</v>
      </c>
      <c r="E6" s="2" t="s">
        <v>485</v>
      </c>
      <c r="F6" s="6">
        <v>1</v>
      </c>
      <c r="H6" s="2" t="s">
        <v>24</v>
      </c>
      <c r="I6" s="6">
        <v>1</v>
      </c>
      <c r="K6" s="2" t="s">
        <v>944</v>
      </c>
      <c r="L6" s="6">
        <v>1</v>
      </c>
      <c r="N6" s="2" t="s">
        <v>89</v>
      </c>
      <c r="O6" s="6">
        <v>65</v>
      </c>
      <c r="T6" s="2" t="s">
        <v>256</v>
      </c>
      <c r="U6" s="6">
        <v>1</v>
      </c>
      <c r="W6" s="2" t="s">
        <v>1056</v>
      </c>
      <c r="X6" s="6">
        <v>293</v>
      </c>
      <c r="AC6" s="2" t="s">
        <v>350</v>
      </c>
      <c r="AD6" s="6">
        <v>33</v>
      </c>
      <c r="AF6" s="2" t="s">
        <v>321</v>
      </c>
      <c r="AG6" s="6">
        <v>134</v>
      </c>
      <c r="AL6" s="2" t="s">
        <v>351</v>
      </c>
      <c r="AM6" s="6">
        <v>26</v>
      </c>
      <c r="AO6" s="2" t="s">
        <v>327</v>
      </c>
      <c r="AP6" s="6">
        <v>1</v>
      </c>
    </row>
    <row r="7" spans="2:42" x14ac:dyDescent="0.2">
      <c r="B7" s="2" t="s">
        <v>539</v>
      </c>
      <c r="C7" s="6">
        <v>1</v>
      </c>
      <c r="E7" s="2" t="s">
        <v>848</v>
      </c>
      <c r="F7" s="6">
        <v>1</v>
      </c>
      <c r="H7" s="2" t="s">
        <v>282</v>
      </c>
      <c r="I7" s="6">
        <v>11</v>
      </c>
      <c r="K7" s="2" t="s">
        <v>560</v>
      </c>
      <c r="L7" s="6">
        <v>1</v>
      </c>
      <c r="N7" s="2" t="s">
        <v>79</v>
      </c>
      <c r="O7" s="6">
        <v>13</v>
      </c>
      <c r="T7" s="2" t="s">
        <v>111</v>
      </c>
      <c r="U7" s="6">
        <v>5</v>
      </c>
      <c r="AC7" s="2" t="s">
        <v>423</v>
      </c>
      <c r="AD7" s="6">
        <v>13</v>
      </c>
      <c r="AF7" s="2" t="s">
        <v>471</v>
      </c>
      <c r="AG7" s="6">
        <v>3</v>
      </c>
      <c r="AL7" s="2" t="s">
        <v>24</v>
      </c>
      <c r="AM7" s="6">
        <v>104</v>
      </c>
      <c r="AO7" s="2" t="s">
        <v>792</v>
      </c>
      <c r="AP7" s="6">
        <v>1</v>
      </c>
    </row>
    <row r="8" spans="2:42" x14ac:dyDescent="0.2">
      <c r="B8" s="2" t="s">
        <v>358</v>
      </c>
      <c r="C8" s="6">
        <v>1</v>
      </c>
      <c r="E8" s="2" t="s">
        <v>642</v>
      </c>
      <c r="F8" s="6">
        <v>1</v>
      </c>
      <c r="H8" s="2" t="s">
        <v>47</v>
      </c>
      <c r="I8" s="6">
        <v>101</v>
      </c>
      <c r="K8" s="2" t="s">
        <v>689</v>
      </c>
      <c r="L8" s="6">
        <v>1</v>
      </c>
      <c r="N8" s="2" t="s">
        <v>69</v>
      </c>
      <c r="O8" s="6">
        <v>33</v>
      </c>
      <c r="T8" s="2" t="s">
        <v>24</v>
      </c>
      <c r="U8" s="6">
        <v>225</v>
      </c>
      <c r="AC8" s="2" t="s">
        <v>289</v>
      </c>
      <c r="AD8" s="6">
        <v>22</v>
      </c>
      <c r="AF8" s="2" t="s">
        <v>24</v>
      </c>
      <c r="AG8" s="6">
        <v>71</v>
      </c>
      <c r="AL8" s="2" t="s">
        <v>314</v>
      </c>
      <c r="AM8" s="6">
        <v>13</v>
      </c>
      <c r="AO8" s="2" t="s">
        <v>366</v>
      </c>
      <c r="AP8" s="6">
        <v>2</v>
      </c>
    </row>
    <row r="9" spans="2:42" x14ac:dyDescent="0.2">
      <c r="B9" s="2" t="s">
        <v>245</v>
      </c>
      <c r="C9" s="6">
        <v>1</v>
      </c>
      <c r="E9" s="2" t="s">
        <v>1028</v>
      </c>
      <c r="F9" s="6">
        <v>1</v>
      </c>
      <c r="H9" s="2" t="s">
        <v>1056</v>
      </c>
      <c r="I9" s="6">
        <v>293</v>
      </c>
      <c r="K9" s="2" t="s">
        <v>349</v>
      </c>
      <c r="L9" s="6">
        <v>2</v>
      </c>
      <c r="N9" s="2" t="s">
        <v>20</v>
      </c>
      <c r="O9" s="6">
        <v>12</v>
      </c>
      <c r="T9" s="2" t="s">
        <v>22</v>
      </c>
      <c r="U9" s="6">
        <v>25</v>
      </c>
      <c r="AC9" s="2" t="s">
        <v>326</v>
      </c>
      <c r="AD9" s="6">
        <v>43</v>
      </c>
      <c r="AF9" s="2" t="s">
        <v>990</v>
      </c>
      <c r="AG9" s="6">
        <v>1</v>
      </c>
      <c r="AL9" s="2" t="s">
        <v>809</v>
      </c>
      <c r="AM9" s="6">
        <v>6</v>
      </c>
      <c r="AO9" s="2" t="s">
        <v>978</v>
      </c>
      <c r="AP9" s="6">
        <v>1</v>
      </c>
    </row>
    <row r="10" spans="2:42" x14ac:dyDescent="0.2">
      <c r="B10" s="2" t="s">
        <v>148</v>
      </c>
      <c r="C10" s="6">
        <v>1</v>
      </c>
      <c r="E10" s="2" t="s">
        <v>795</v>
      </c>
      <c r="F10" s="6">
        <v>1</v>
      </c>
      <c r="K10" s="2" t="s">
        <v>365</v>
      </c>
      <c r="L10" s="6">
        <v>1</v>
      </c>
      <c r="N10" s="2" t="s">
        <v>284</v>
      </c>
      <c r="O10" s="6">
        <v>35</v>
      </c>
      <c r="T10" s="2" t="s">
        <v>30</v>
      </c>
      <c r="U10" s="6">
        <v>12</v>
      </c>
      <c r="AC10" s="2" t="s">
        <v>24</v>
      </c>
      <c r="AD10" s="6">
        <v>69</v>
      </c>
      <c r="AF10" s="2" t="s">
        <v>1056</v>
      </c>
      <c r="AG10" s="6">
        <v>293</v>
      </c>
      <c r="AL10" s="2" t="s">
        <v>1056</v>
      </c>
      <c r="AM10" s="6">
        <v>293</v>
      </c>
      <c r="AO10" s="2" t="s">
        <v>24</v>
      </c>
      <c r="AP10" s="6">
        <v>75</v>
      </c>
    </row>
    <row r="11" spans="2:42" x14ac:dyDescent="0.2">
      <c r="B11" s="2" t="s">
        <v>141</v>
      </c>
      <c r="C11" s="6">
        <v>1</v>
      </c>
      <c r="E11" s="2" t="s">
        <v>432</v>
      </c>
      <c r="F11" s="6">
        <v>1</v>
      </c>
      <c r="K11" s="2" t="s">
        <v>1013</v>
      </c>
      <c r="L11" s="6">
        <v>1</v>
      </c>
      <c r="N11" s="2" t="s">
        <v>60</v>
      </c>
      <c r="O11" s="6">
        <v>24</v>
      </c>
      <c r="T11" s="2" t="s">
        <v>189</v>
      </c>
      <c r="U11" s="6">
        <v>1</v>
      </c>
      <c r="AC11" s="2" t="s">
        <v>1056</v>
      </c>
      <c r="AD11" s="6">
        <v>293</v>
      </c>
      <c r="AO11" s="2" t="s">
        <v>357</v>
      </c>
      <c r="AP11" s="6">
        <v>6</v>
      </c>
    </row>
    <row r="12" spans="2:42" x14ac:dyDescent="0.2">
      <c r="B12" s="2" t="s">
        <v>15</v>
      </c>
      <c r="C12" s="6">
        <v>1</v>
      </c>
      <c r="E12" s="2" t="s">
        <v>337</v>
      </c>
      <c r="F12" s="6">
        <v>2</v>
      </c>
      <c r="K12" s="2" t="s">
        <v>437</v>
      </c>
      <c r="L12" s="6">
        <v>1</v>
      </c>
      <c r="N12" s="2" t="s">
        <v>235</v>
      </c>
      <c r="O12" s="6">
        <v>6</v>
      </c>
      <c r="T12" s="2" t="s">
        <v>1056</v>
      </c>
      <c r="U12" s="6">
        <v>293</v>
      </c>
      <c r="AO12" s="2" t="s">
        <v>521</v>
      </c>
      <c r="AP12" s="6">
        <v>1</v>
      </c>
    </row>
    <row r="13" spans="2:42" x14ac:dyDescent="0.2">
      <c r="B13" s="2" t="s">
        <v>581</v>
      </c>
      <c r="C13" s="6">
        <v>1</v>
      </c>
      <c r="E13" s="2" t="s">
        <v>593</v>
      </c>
      <c r="F13" s="6">
        <v>1</v>
      </c>
      <c r="K13" s="2" t="s">
        <v>457</v>
      </c>
      <c r="L13" s="6">
        <v>1</v>
      </c>
      <c r="N13" s="2" t="s">
        <v>29</v>
      </c>
      <c r="O13" s="6">
        <v>28</v>
      </c>
      <c r="AO13" s="2" t="s">
        <v>945</v>
      </c>
      <c r="AP13" s="6">
        <v>2</v>
      </c>
    </row>
    <row r="14" spans="2:42" x14ac:dyDescent="0.2">
      <c r="B14" s="2" t="s">
        <v>788</v>
      </c>
      <c r="C14" s="6">
        <v>1</v>
      </c>
      <c r="E14" s="2" t="s">
        <v>908</v>
      </c>
      <c r="F14" s="6">
        <v>1</v>
      </c>
      <c r="K14" s="2" t="s">
        <v>441</v>
      </c>
      <c r="L14" s="6">
        <v>1</v>
      </c>
      <c r="N14" s="2" t="s">
        <v>97</v>
      </c>
      <c r="O14" s="6">
        <v>19</v>
      </c>
      <c r="AO14" s="2" t="s">
        <v>747</v>
      </c>
      <c r="AP14" s="6">
        <v>1</v>
      </c>
    </row>
    <row r="15" spans="2:42" x14ac:dyDescent="0.2">
      <c r="B15" s="2" t="s">
        <v>942</v>
      </c>
      <c r="C15" s="6">
        <v>1</v>
      </c>
      <c r="E15" s="2" t="s">
        <v>330</v>
      </c>
      <c r="F15" s="6">
        <v>1</v>
      </c>
      <c r="K15" s="2" t="s">
        <v>1009</v>
      </c>
      <c r="L15" s="6">
        <v>1</v>
      </c>
      <c r="N15" s="2" t="s">
        <v>260</v>
      </c>
      <c r="O15" s="6">
        <v>21</v>
      </c>
      <c r="AO15" s="2" t="s">
        <v>987</v>
      </c>
      <c r="AP15" s="6">
        <v>1</v>
      </c>
    </row>
    <row r="16" spans="2:42" x14ac:dyDescent="0.2">
      <c r="B16" s="2" t="s">
        <v>1034</v>
      </c>
      <c r="C16" s="6">
        <v>1</v>
      </c>
      <c r="E16" s="2" t="s">
        <v>597</v>
      </c>
      <c r="F16" s="6">
        <v>3</v>
      </c>
      <c r="K16" s="2" t="s">
        <v>1017</v>
      </c>
      <c r="L16" s="6">
        <v>1</v>
      </c>
      <c r="N16" s="2" t="s">
        <v>24</v>
      </c>
      <c r="O16" s="6">
        <v>1</v>
      </c>
      <c r="AO16" s="2" t="s">
        <v>884</v>
      </c>
      <c r="AP16" s="6">
        <v>1</v>
      </c>
    </row>
    <row r="17" spans="2:42" x14ac:dyDescent="0.2">
      <c r="B17" s="2" t="s">
        <v>784</v>
      </c>
      <c r="C17" s="6">
        <v>1</v>
      </c>
      <c r="E17" s="2" t="s">
        <v>95</v>
      </c>
      <c r="F17" s="6">
        <v>1</v>
      </c>
      <c r="K17" s="2" t="s">
        <v>590</v>
      </c>
      <c r="L17" s="6">
        <v>1</v>
      </c>
      <c r="N17" s="2" t="s">
        <v>1056</v>
      </c>
      <c r="O17" s="6">
        <v>293</v>
      </c>
      <c r="AO17" s="2" t="s">
        <v>512</v>
      </c>
      <c r="AP17" s="6">
        <v>1</v>
      </c>
    </row>
    <row r="18" spans="2:42" x14ac:dyDescent="0.2">
      <c r="B18" s="2" t="s">
        <v>856</v>
      </c>
      <c r="C18" s="6">
        <v>1</v>
      </c>
      <c r="E18" s="2" t="s">
        <v>27</v>
      </c>
      <c r="F18" s="6">
        <v>50</v>
      </c>
      <c r="K18" s="2" t="s">
        <v>414</v>
      </c>
      <c r="L18" s="6">
        <v>1</v>
      </c>
      <c r="AO18" s="2" t="s">
        <v>616</v>
      </c>
      <c r="AP18" s="6">
        <v>1</v>
      </c>
    </row>
    <row r="19" spans="2:42" x14ac:dyDescent="0.2">
      <c r="B19" s="2" t="s">
        <v>44</v>
      </c>
      <c r="C19" s="6">
        <v>1</v>
      </c>
      <c r="E19" s="2" t="s">
        <v>726</v>
      </c>
      <c r="F19" s="6">
        <v>2</v>
      </c>
      <c r="K19" s="2" t="s">
        <v>1029</v>
      </c>
      <c r="L19" s="6">
        <v>1</v>
      </c>
      <c r="AO19" s="2" t="s">
        <v>797</v>
      </c>
      <c r="AP19" s="6">
        <v>2</v>
      </c>
    </row>
    <row r="20" spans="2:42" x14ac:dyDescent="0.2">
      <c r="B20" s="2" t="s">
        <v>137</v>
      </c>
      <c r="C20" s="6">
        <v>1</v>
      </c>
      <c r="E20" s="2" t="s">
        <v>250</v>
      </c>
      <c r="F20" s="6">
        <v>1</v>
      </c>
      <c r="K20" s="2" t="s">
        <v>643</v>
      </c>
      <c r="L20" s="6">
        <v>1</v>
      </c>
      <c r="AO20" s="2" t="s">
        <v>487</v>
      </c>
      <c r="AP20" s="6">
        <v>1</v>
      </c>
    </row>
    <row r="21" spans="2:42" x14ac:dyDescent="0.2">
      <c r="B21" s="2" t="s">
        <v>863</v>
      </c>
      <c r="C21" s="6">
        <v>1</v>
      </c>
      <c r="E21" s="2" t="s">
        <v>496</v>
      </c>
      <c r="F21" s="6">
        <v>1</v>
      </c>
      <c r="K21" s="2" t="s">
        <v>373</v>
      </c>
      <c r="L21" s="6">
        <v>1</v>
      </c>
      <c r="AO21" s="2" t="s">
        <v>538</v>
      </c>
      <c r="AP21" s="6">
        <v>4</v>
      </c>
    </row>
    <row r="22" spans="2:42" x14ac:dyDescent="0.2">
      <c r="B22" s="2" t="s">
        <v>451</v>
      </c>
      <c r="C22" s="6">
        <v>1</v>
      </c>
      <c r="E22" s="2" t="s">
        <v>874</v>
      </c>
      <c r="F22" s="6">
        <v>1</v>
      </c>
      <c r="K22" s="2" t="s">
        <v>601</v>
      </c>
      <c r="L22" s="6">
        <v>1</v>
      </c>
      <c r="AO22" s="2" t="s">
        <v>880</v>
      </c>
      <c r="AP22" s="6">
        <v>1</v>
      </c>
    </row>
    <row r="23" spans="2:42" x14ac:dyDescent="0.2">
      <c r="B23" s="2" t="s">
        <v>159</v>
      </c>
      <c r="C23" s="6">
        <v>1</v>
      </c>
      <c r="E23" s="2" t="s">
        <v>519</v>
      </c>
      <c r="F23" s="6">
        <v>2</v>
      </c>
      <c r="K23" s="2" t="s">
        <v>567</v>
      </c>
      <c r="L23" s="6">
        <v>1</v>
      </c>
      <c r="AO23" s="2" t="s">
        <v>960</v>
      </c>
      <c r="AP23" s="6">
        <v>1</v>
      </c>
    </row>
    <row r="24" spans="2:42" x14ac:dyDescent="0.2">
      <c r="B24" s="2" t="s">
        <v>915</v>
      </c>
      <c r="C24" s="6">
        <v>1</v>
      </c>
      <c r="E24" s="2" t="s">
        <v>710</v>
      </c>
      <c r="F24" s="6">
        <v>1</v>
      </c>
      <c r="K24" s="2" t="s">
        <v>578</v>
      </c>
      <c r="L24" s="6">
        <v>1</v>
      </c>
      <c r="AO24" s="2" t="s">
        <v>995</v>
      </c>
      <c r="AP24" s="6">
        <v>1</v>
      </c>
    </row>
    <row r="25" spans="2:42" x14ac:dyDescent="0.2">
      <c r="B25" s="2" t="s">
        <v>557</v>
      </c>
      <c r="C25" s="6">
        <v>1</v>
      </c>
      <c r="E25" s="2" t="s">
        <v>993</v>
      </c>
      <c r="F25" s="6">
        <v>1</v>
      </c>
      <c r="K25" s="2" t="s">
        <v>511</v>
      </c>
      <c r="L25" s="6">
        <v>1</v>
      </c>
      <c r="AO25" s="2" t="s">
        <v>352</v>
      </c>
      <c r="AP25" s="6">
        <v>1</v>
      </c>
    </row>
    <row r="26" spans="2:42" x14ac:dyDescent="0.2">
      <c r="B26" s="2" t="s">
        <v>684</v>
      </c>
      <c r="C26" s="6">
        <v>1</v>
      </c>
      <c r="E26" s="2" t="s">
        <v>205</v>
      </c>
      <c r="F26" s="6">
        <v>5</v>
      </c>
      <c r="K26" s="2" t="s">
        <v>680</v>
      </c>
      <c r="L26" s="6">
        <v>1</v>
      </c>
      <c r="AO26" s="2" t="s">
        <v>315</v>
      </c>
      <c r="AP26" s="6">
        <v>7</v>
      </c>
    </row>
    <row r="27" spans="2:42" x14ac:dyDescent="0.2">
      <c r="B27" s="2" t="s">
        <v>211</v>
      </c>
      <c r="C27" s="6">
        <v>1</v>
      </c>
      <c r="E27" s="2" t="s">
        <v>761</v>
      </c>
      <c r="F27" s="6">
        <v>1</v>
      </c>
      <c r="K27" s="2" t="s">
        <v>174</v>
      </c>
      <c r="L27" s="6">
        <v>1</v>
      </c>
      <c r="AO27" s="2" t="s">
        <v>303</v>
      </c>
      <c r="AP27" s="6">
        <v>1</v>
      </c>
    </row>
    <row r="28" spans="2:42" x14ac:dyDescent="0.2">
      <c r="B28" s="2" t="s">
        <v>56</v>
      </c>
      <c r="C28" s="6">
        <v>1</v>
      </c>
      <c r="E28" s="2" t="s">
        <v>828</v>
      </c>
      <c r="F28" s="6">
        <v>1</v>
      </c>
      <c r="K28" s="2" t="s">
        <v>729</v>
      </c>
      <c r="L28" s="6">
        <v>1</v>
      </c>
      <c r="AO28" s="2" t="s">
        <v>404</v>
      </c>
      <c r="AP28" s="6">
        <v>1</v>
      </c>
    </row>
    <row r="29" spans="2:42" x14ac:dyDescent="0.2">
      <c r="B29" s="2" t="s">
        <v>472</v>
      </c>
      <c r="C29" s="6">
        <v>1</v>
      </c>
      <c r="E29" s="2" t="s">
        <v>267</v>
      </c>
      <c r="F29" s="6">
        <v>1</v>
      </c>
      <c r="K29" s="2" t="s">
        <v>619</v>
      </c>
      <c r="L29" s="6">
        <v>1</v>
      </c>
      <c r="AO29" s="2" t="s">
        <v>648</v>
      </c>
      <c r="AP29" s="6">
        <v>1</v>
      </c>
    </row>
    <row r="30" spans="2:42" x14ac:dyDescent="0.2">
      <c r="B30" s="2" t="s">
        <v>39</v>
      </c>
      <c r="C30" s="6">
        <v>1</v>
      </c>
      <c r="E30" s="2" t="s">
        <v>824</v>
      </c>
      <c r="F30" s="6">
        <v>1</v>
      </c>
      <c r="K30" s="2" t="s">
        <v>631</v>
      </c>
      <c r="L30" s="6">
        <v>1</v>
      </c>
      <c r="AO30" s="2" t="s">
        <v>296</v>
      </c>
      <c r="AP30" s="6">
        <v>170</v>
      </c>
    </row>
    <row r="31" spans="2:42" x14ac:dyDescent="0.2">
      <c r="B31" s="2" t="s">
        <v>75</v>
      </c>
      <c r="C31" s="6">
        <v>1</v>
      </c>
      <c r="E31" s="2" t="s">
        <v>227</v>
      </c>
      <c r="F31" s="6">
        <v>1</v>
      </c>
      <c r="K31" s="2" t="s">
        <v>147</v>
      </c>
      <c r="L31" s="6">
        <v>1</v>
      </c>
      <c r="AO31" s="2" t="s">
        <v>815</v>
      </c>
      <c r="AP31" s="6">
        <v>2</v>
      </c>
    </row>
    <row r="32" spans="2:42" x14ac:dyDescent="0.2">
      <c r="B32" s="2" t="s">
        <v>242</v>
      </c>
      <c r="C32" s="6">
        <v>1</v>
      </c>
      <c r="E32" s="2" t="s">
        <v>299</v>
      </c>
      <c r="F32" s="6">
        <v>1</v>
      </c>
      <c r="K32" s="2" t="s">
        <v>107</v>
      </c>
      <c r="L32" s="6">
        <v>1</v>
      </c>
      <c r="AO32" s="2" t="s">
        <v>380</v>
      </c>
      <c r="AP32" s="6">
        <v>1</v>
      </c>
    </row>
    <row r="33" spans="2:42" x14ac:dyDescent="0.2">
      <c r="B33" s="2" t="s">
        <v>608</v>
      </c>
      <c r="C33" s="6">
        <v>1</v>
      </c>
      <c r="E33" s="2" t="s">
        <v>131</v>
      </c>
      <c r="F33" s="6">
        <v>1</v>
      </c>
      <c r="K33" s="2" t="s">
        <v>104</v>
      </c>
      <c r="L33" s="6">
        <v>1</v>
      </c>
      <c r="AO33" s="2" t="s">
        <v>968</v>
      </c>
      <c r="AP33" s="6">
        <v>1</v>
      </c>
    </row>
    <row r="34" spans="2:42" x14ac:dyDescent="0.2">
      <c r="B34" s="2" t="s">
        <v>838</v>
      </c>
      <c r="C34" s="6">
        <v>1</v>
      </c>
      <c r="E34" s="2" t="s">
        <v>355</v>
      </c>
      <c r="F34" s="6">
        <v>2</v>
      </c>
      <c r="K34" s="2" t="s">
        <v>611</v>
      </c>
      <c r="L34" s="6">
        <v>1</v>
      </c>
      <c r="AO34" s="2" t="s">
        <v>1056</v>
      </c>
      <c r="AP34" s="6">
        <v>293</v>
      </c>
    </row>
    <row r="35" spans="2:42" x14ac:dyDescent="0.2">
      <c r="B35" s="2" t="s">
        <v>1042</v>
      </c>
      <c r="C35" s="6">
        <v>1</v>
      </c>
      <c r="E35" s="2" t="s">
        <v>436</v>
      </c>
      <c r="F35" s="6">
        <v>1</v>
      </c>
      <c r="K35" s="2" t="s">
        <v>545</v>
      </c>
      <c r="L35" s="6">
        <v>1</v>
      </c>
    </row>
    <row r="36" spans="2:42" x14ac:dyDescent="0.2">
      <c r="B36" s="2" t="s">
        <v>973</v>
      </c>
      <c r="C36" s="6">
        <v>1</v>
      </c>
      <c r="E36" s="2" t="s">
        <v>659</v>
      </c>
      <c r="F36" s="6">
        <v>1</v>
      </c>
      <c r="K36" s="2" t="s">
        <v>34</v>
      </c>
      <c r="L36" s="6">
        <v>1</v>
      </c>
    </row>
    <row r="37" spans="2:42" x14ac:dyDescent="0.2">
      <c r="B37" s="2" t="s">
        <v>152</v>
      </c>
      <c r="C37" s="6">
        <v>1</v>
      </c>
      <c r="E37" s="2" t="s">
        <v>530</v>
      </c>
      <c r="F37" s="6">
        <v>1</v>
      </c>
      <c r="K37" s="2" t="s">
        <v>220</v>
      </c>
      <c r="L37" s="6">
        <v>1</v>
      </c>
    </row>
    <row r="38" spans="2:42" x14ac:dyDescent="0.2">
      <c r="B38" s="2" t="s">
        <v>394</v>
      </c>
      <c r="C38" s="6">
        <v>1</v>
      </c>
      <c r="E38" s="2" t="s">
        <v>456</v>
      </c>
      <c r="F38" s="6">
        <v>1</v>
      </c>
      <c r="K38" s="2" t="s">
        <v>1041</v>
      </c>
      <c r="L38" s="6">
        <v>1</v>
      </c>
    </row>
    <row r="39" spans="2:42" x14ac:dyDescent="0.2">
      <c r="B39" s="2" t="s">
        <v>346</v>
      </c>
      <c r="C39" s="6">
        <v>1</v>
      </c>
      <c r="E39" s="2" t="s">
        <v>614</v>
      </c>
      <c r="F39" s="6">
        <v>1</v>
      </c>
      <c r="K39" s="2" t="s">
        <v>972</v>
      </c>
      <c r="L39" s="6">
        <v>1</v>
      </c>
    </row>
    <row r="40" spans="2:42" x14ac:dyDescent="0.2">
      <c r="B40" s="2" t="s">
        <v>801</v>
      </c>
      <c r="C40" s="6">
        <v>1</v>
      </c>
      <c r="E40" s="2" t="s">
        <v>120</v>
      </c>
      <c r="F40" s="6">
        <v>1</v>
      </c>
      <c r="K40" s="2" t="s">
        <v>444</v>
      </c>
      <c r="L40" s="6">
        <v>1</v>
      </c>
    </row>
    <row r="41" spans="2:42" x14ac:dyDescent="0.2">
      <c r="B41" s="2" t="s">
        <v>186</v>
      </c>
      <c r="C41" s="6">
        <v>1</v>
      </c>
      <c r="E41" s="2" t="s">
        <v>577</v>
      </c>
      <c r="F41" s="6">
        <v>2</v>
      </c>
      <c r="K41" s="2" t="s">
        <v>774</v>
      </c>
      <c r="L41" s="6">
        <v>1</v>
      </c>
    </row>
    <row r="42" spans="2:42" x14ac:dyDescent="0.2">
      <c r="B42" s="2" t="s">
        <v>1039</v>
      </c>
      <c r="C42" s="6">
        <v>1</v>
      </c>
      <c r="E42" s="2" t="s">
        <v>998</v>
      </c>
      <c r="F42" s="6">
        <v>1</v>
      </c>
      <c r="K42" s="2" t="s">
        <v>959</v>
      </c>
      <c r="L42" s="6">
        <v>1</v>
      </c>
    </row>
    <row r="43" spans="2:42" x14ac:dyDescent="0.2">
      <c r="B43" s="2" t="s">
        <v>937</v>
      </c>
      <c r="C43" s="6">
        <v>1</v>
      </c>
      <c r="E43" s="2" t="s">
        <v>651</v>
      </c>
      <c r="F43" s="6">
        <v>1</v>
      </c>
      <c r="K43" s="2" t="s">
        <v>717</v>
      </c>
      <c r="L43" s="6">
        <v>1</v>
      </c>
    </row>
    <row r="44" spans="2:42" x14ac:dyDescent="0.2">
      <c r="B44" s="2" t="s">
        <v>98</v>
      </c>
      <c r="C44" s="6">
        <v>1</v>
      </c>
      <c r="E44" s="2" t="s">
        <v>348</v>
      </c>
      <c r="F44" s="6">
        <v>1</v>
      </c>
      <c r="K44" s="2" t="s">
        <v>692</v>
      </c>
      <c r="L44" s="6">
        <v>1</v>
      </c>
    </row>
    <row r="45" spans="2:42" x14ac:dyDescent="0.2">
      <c r="B45" s="2" t="s">
        <v>405</v>
      </c>
      <c r="C45" s="6">
        <v>1</v>
      </c>
      <c r="E45" s="2" t="s">
        <v>757</v>
      </c>
      <c r="F45" s="6">
        <v>1</v>
      </c>
      <c r="K45" s="2" t="s">
        <v>185</v>
      </c>
      <c r="L45" s="6">
        <v>1</v>
      </c>
    </row>
    <row r="46" spans="2:42" x14ac:dyDescent="0.2">
      <c r="B46" s="2" t="s">
        <v>528</v>
      </c>
      <c r="C46" s="6">
        <v>1</v>
      </c>
      <c r="E46" s="2" t="s">
        <v>139</v>
      </c>
      <c r="F46" s="6">
        <v>2</v>
      </c>
      <c r="K46" s="2" t="s">
        <v>812</v>
      </c>
      <c r="L46" s="6">
        <v>1</v>
      </c>
    </row>
    <row r="47" spans="2:42" x14ac:dyDescent="0.2">
      <c r="B47" s="2" t="s">
        <v>872</v>
      </c>
      <c r="C47" s="6">
        <v>1</v>
      </c>
      <c r="E47" s="2" t="s">
        <v>865</v>
      </c>
      <c r="F47" s="6">
        <v>1</v>
      </c>
      <c r="K47" s="2" t="s">
        <v>360</v>
      </c>
      <c r="L47" s="6">
        <v>8</v>
      </c>
    </row>
    <row r="48" spans="2:42" x14ac:dyDescent="0.2">
      <c r="B48" s="2" t="s">
        <v>430</v>
      </c>
      <c r="C48" s="6">
        <v>1</v>
      </c>
      <c r="E48" s="2" t="s">
        <v>447</v>
      </c>
      <c r="F48" s="6">
        <v>1</v>
      </c>
      <c r="K48" s="2" t="s">
        <v>855</v>
      </c>
      <c r="L48" s="6">
        <v>1</v>
      </c>
    </row>
    <row r="49" spans="2:12" x14ac:dyDescent="0.2">
      <c r="B49" s="2" t="s">
        <v>361</v>
      </c>
      <c r="C49" s="6">
        <v>1</v>
      </c>
      <c r="E49" s="2" t="s">
        <v>854</v>
      </c>
      <c r="F49" s="6">
        <v>1</v>
      </c>
      <c r="K49" s="2" t="s">
        <v>292</v>
      </c>
      <c r="L49" s="6">
        <v>1</v>
      </c>
    </row>
    <row r="50" spans="2:12" x14ac:dyDescent="0.2">
      <c r="B50" s="2" t="s">
        <v>156</v>
      </c>
      <c r="C50" s="6">
        <v>1</v>
      </c>
      <c r="E50" s="2" t="s">
        <v>460</v>
      </c>
      <c r="F50" s="6">
        <v>3</v>
      </c>
      <c r="K50" s="2" t="s">
        <v>563</v>
      </c>
      <c r="L50" s="6">
        <v>1</v>
      </c>
    </row>
    <row r="51" spans="2:12" x14ac:dyDescent="0.2">
      <c r="B51" s="2" t="s">
        <v>454</v>
      </c>
      <c r="C51" s="6">
        <v>1</v>
      </c>
      <c r="E51" s="2" t="s">
        <v>1047</v>
      </c>
      <c r="F51" s="6">
        <v>1</v>
      </c>
      <c r="K51" s="2" t="s">
        <v>900</v>
      </c>
      <c r="L51" s="6">
        <v>1</v>
      </c>
    </row>
    <row r="52" spans="2:12" x14ac:dyDescent="0.2">
      <c r="B52" s="2" t="s">
        <v>649</v>
      </c>
      <c r="C52" s="6">
        <v>1</v>
      </c>
      <c r="E52" s="2" t="s">
        <v>440</v>
      </c>
      <c r="F52" s="6">
        <v>2</v>
      </c>
      <c r="K52" s="2" t="s">
        <v>470</v>
      </c>
      <c r="L52" s="6">
        <v>1</v>
      </c>
    </row>
    <row r="53" spans="2:12" x14ac:dyDescent="0.2">
      <c r="B53" s="2" t="s">
        <v>934</v>
      </c>
      <c r="C53" s="6">
        <v>1</v>
      </c>
      <c r="E53" s="2" t="s">
        <v>281</v>
      </c>
      <c r="F53" s="6">
        <v>1</v>
      </c>
      <c r="K53" s="2" t="s">
        <v>808</v>
      </c>
      <c r="L53" s="6">
        <v>1</v>
      </c>
    </row>
    <row r="54" spans="2:12" x14ac:dyDescent="0.2">
      <c r="B54" s="2" t="s">
        <v>687</v>
      </c>
      <c r="C54" s="6">
        <v>1</v>
      </c>
      <c r="E54" s="2" t="s">
        <v>50</v>
      </c>
      <c r="F54" s="6">
        <v>1</v>
      </c>
      <c r="K54" s="2" t="s">
        <v>758</v>
      </c>
      <c r="L54" s="6">
        <v>3</v>
      </c>
    </row>
    <row r="55" spans="2:12" x14ac:dyDescent="0.2">
      <c r="B55" s="2" t="s">
        <v>732</v>
      </c>
      <c r="C55" s="6">
        <v>1</v>
      </c>
      <c r="E55" s="2" t="s">
        <v>1012</v>
      </c>
      <c r="F55" s="6">
        <v>1</v>
      </c>
      <c r="K55" s="2" t="s">
        <v>746</v>
      </c>
      <c r="L55" s="6">
        <v>3</v>
      </c>
    </row>
    <row r="56" spans="2:12" x14ac:dyDescent="0.2">
      <c r="B56" s="2" t="s">
        <v>969</v>
      </c>
      <c r="C56" s="6">
        <v>1</v>
      </c>
      <c r="E56" s="2" t="s">
        <v>150</v>
      </c>
      <c r="F56" s="6">
        <v>1</v>
      </c>
      <c r="K56" s="2" t="s">
        <v>923</v>
      </c>
      <c r="L56" s="6">
        <v>1</v>
      </c>
    </row>
    <row r="57" spans="2:12" x14ac:dyDescent="0.2">
      <c r="B57" s="2" t="s">
        <v>591</v>
      </c>
      <c r="C57" s="6">
        <v>1</v>
      </c>
      <c r="E57" s="2" t="s">
        <v>46</v>
      </c>
      <c r="F57" s="6">
        <v>1</v>
      </c>
      <c r="K57" s="2" t="s">
        <v>448</v>
      </c>
      <c r="L57" s="6">
        <v>1</v>
      </c>
    </row>
    <row r="58" spans="2:12" x14ac:dyDescent="0.2">
      <c r="B58" s="2" t="s">
        <v>268</v>
      </c>
      <c r="C58" s="6">
        <v>1</v>
      </c>
      <c r="E58" s="2" t="s">
        <v>379</v>
      </c>
      <c r="F58" s="6">
        <v>4</v>
      </c>
      <c r="K58" s="2" t="s">
        <v>914</v>
      </c>
      <c r="L58" s="6">
        <v>1</v>
      </c>
    </row>
    <row r="59" spans="2:12" x14ac:dyDescent="0.2">
      <c r="B59" s="2" t="s">
        <v>708</v>
      </c>
      <c r="C59" s="6">
        <v>1</v>
      </c>
      <c r="E59" s="2" t="s">
        <v>17</v>
      </c>
      <c r="F59" s="6">
        <v>73</v>
      </c>
      <c r="K59" s="2" t="s">
        <v>408</v>
      </c>
      <c r="L59" s="6">
        <v>1</v>
      </c>
    </row>
    <row r="60" spans="2:12" x14ac:dyDescent="0.2">
      <c r="B60" s="2" t="s">
        <v>696</v>
      </c>
      <c r="C60" s="6">
        <v>1</v>
      </c>
      <c r="E60" s="2" t="s">
        <v>492</v>
      </c>
      <c r="F60" s="6">
        <v>1</v>
      </c>
      <c r="K60" s="2" t="s">
        <v>800</v>
      </c>
      <c r="L60" s="6">
        <v>1</v>
      </c>
    </row>
    <row r="61" spans="2:12" x14ac:dyDescent="0.2">
      <c r="B61" s="2" t="s">
        <v>200</v>
      </c>
      <c r="C61" s="6">
        <v>1</v>
      </c>
      <c r="E61" s="2" t="s">
        <v>1024</v>
      </c>
      <c r="F61" s="6">
        <v>1</v>
      </c>
      <c r="K61" s="2" t="s">
        <v>883</v>
      </c>
      <c r="L61" s="6">
        <v>1</v>
      </c>
    </row>
    <row r="62" spans="2:12" x14ac:dyDescent="0.2">
      <c r="B62" s="2" t="s">
        <v>468</v>
      </c>
      <c r="C62" s="6">
        <v>1</v>
      </c>
      <c r="E62" s="2" t="s">
        <v>306</v>
      </c>
      <c r="F62" s="6">
        <v>1</v>
      </c>
      <c r="K62" s="2" t="s">
        <v>463</v>
      </c>
      <c r="L62" s="6">
        <v>1</v>
      </c>
    </row>
    <row r="63" spans="2:12" x14ac:dyDescent="0.2">
      <c r="B63" s="2" t="s">
        <v>133</v>
      </c>
      <c r="C63" s="6">
        <v>1</v>
      </c>
      <c r="E63" s="2" t="s">
        <v>671</v>
      </c>
      <c r="F63" s="6">
        <v>1</v>
      </c>
      <c r="K63" s="2" t="s">
        <v>1033</v>
      </c>
      <c r="L63" s="6">
        <v>1</v>
      </c>
    </row>
    <row r="64" spans="2:12" x14ac:dyDescent="0.2">
      <c r="B64" s="2" t="s">
        <v>261</v>
      </c>
      <c r="C64" s="6">
        <v>1</v>
      </c>
      <c r="E64" s="2" t="s">
        <v>580</v>
      </c>
      <c r="F64" s="6">
        <v>1</v>
      </c>
      <c r="K64" s="2" t="s">
        <v>168</v>
      </c>
      <c r="L64" s="6">
        <v>1</v>
      </c>
    </row>
    <row r="65" spans="2:12" x14ac:dyDescent="0.2">
      <c r="B65" s="2" t="s">
        <v>179</v>
      </c>
      <c r="C65" s="6">
        <v>1</v>
      </c>
      <c r="E65" s="2" t="s">
        <v>675</v>
      </c>
      <c r="F65" s="6">
        <v>2</v>
      </c>
      <c r="K65" s="2" t="s">
        <v>920</v>
      </c>
      <c r="L65" s="6">
        <v>1</v>
      </c>
    </row>
    <row r="66" spans="2:12" x14ac:dyDescent="0.2">
      <c r="B66" s="2" t="s">
        <v>620</v>
      </c>
      <c r="C66" s="6">
        <v>1</v>
      </c>
      <c r="E66" s="2" t="s">
        <v>154</v>
      </c>
      <c r="F66" s="6">
        <v>1</v>
      </c>
      <c r="K66" s="2" t="s">
        <v>217</v>
      </c>
      <c r="L66" s="6">
        <v>1</v>
      </c>
    </row>
    <row r="67" spans="2:12" x14ac:dyDescent="0.2">
      <c r="B67" s="2" t="s">
        <v>193</v>
      </c>
      <c r="C67" s="6">
        <v>1</v>
      </c>
      <c r="E67" s="2" t="s">
        <v>466</v>
      </c>
      <c r="F67" s="6">
        <v>1</v>
      </c>
      <c r="K67" s="2" t="s">
        <v>967</v>
      </c>
      <c r="L67" s="6">
        <v>1</v>
      </c>
    </row>
    <row r="68" spans="2:12" x14ac:dyDescent="0.2">
      <c r="B68" s="2" t="s">
        <v>1030</v>
      </c>
      <c r="C68" s="6">
        <v>1</v>
      </c>
      <c r="E68" s="2" t="s">
        <v>103</v>
      </c>
      <c r="F68" s="6">
        <v>2</v>
      </c>
      <c r="K68" s="2" t="s">
        <v>192</v>
      </c>
      <c r="L68" s="6">
        <v>1</v>
      </c>
    </row>
    <row r="69" spans="2:12" x14ac:dyDescent="0.2">
      <c r="B69" s="2" t="s">
        <v>434</v>
      </c>
      <c r="C69" s="6">
        <v>1</v>
      </c>
      <c r="E69" s="2" t="s">
        <v>389</v>
      </c>
      <c r="F69" s="6">
        <v>1</v>
      </c>
      <c r="K69" s="2" t="s">
        <v>403</v>
      </c>
      <c r="L69" s="6">
        <v>1</v>
      </c>
    </row>
    <row r="70" spans="2:12" x14ac:dyDescent="0.2">
      <c r="B70" s="2" t="s">
        <v>370</v>
      </c>
      <c r="C70" s="6">
        <v>1</v>
      </c>
      <c r="E70" s="2" t="s">
        <v>254</v>
      </c>
      <c r="F70" s="6">
        <v>1</v>
      </c>
      <c r="K70" s="2" t="s">
        <v>738</v>
      </c>
      <c r="L70" s="6">
        <v>1</v>
      </c>
    </row>
    <row r="71" spans="2:12" x14ac:dyDescent="0.2">
      <c r="B71" s="2" t="s">
        <v>438</v>
      </c>
      <c r="C71" s="6">
        <v>1</v>
      </c>
      <c r="E71" s="2" t="s">
        <v>515</v>
      </c>
      <c r="F71" s="6">
        <v>3</v>
      </c>
      <c r="K71" s="2" t="s">
        <v>989</v>
      </c>
      <c r="L71" s="6">
        <v>1</v>
      </c>
    </row>
    <row r="72" spans="2:12" x14ac:dyDescent="0.2">
      <c r="B72" s="2" t="s">
        <v>690</v>
      </c>
      <c r="C72" s="6">
        <v>1</v>
      </c>
      <c r="E72" s="2" t="s">
        <v>407</v>
      </c>
      <c r="F72" s="6">
        <v>1</v>
      </c>
      <c r="K72" s="2" t="s">
        <v>196</v>
      </c>
      <c r="L72" s="6">
        <v>1</v>
      </c>
    </row>
    <row r="73" spans="2:12" x14ac:dyDescent="0.2">
      <c r="B73" s="2" t="s">
        <v>483</v>
      </c>
      <c r="C73" s="6">
        <v>1</v>
      </c>
      <c r="E73" s="2" t="s">
        <v>287</v>
      </c>
      <c r="F73" s="6">
        <v>1</v>
      </c>
      <c r="K73" s="2" t="s">
        <v>161</v>
      </c>
      <c r="L73" s="6">
        <v>1</v>
      </c>
    </row>
    <row r="74" spans="2:12" x14ac:dyDescent="0.2">
      <c r="B74" s="2" t="s">
        <v>888</v>
      </c>
      <c r="C74" s="6">
        <v>1</v>
      </c>
      <c r="E74" s="2" t="s">
        <v>548</v>
      </c>
      <c r="F74" s="6">
        <v>1</v>
      </c>
      <c r="K74" s="2" t="s">
        <v>467</v>
      </c>
      <c r="L74" s="6">
        <v>1</v>
      </c>
    </row>
    <row r="75" spans="2:12" x14ac:dyDescent="0.2">
      <c r="B75" s="2" t="s">
        <v>752</v>
      </c>
      <c r="C75" s="6">
        <v>1</v>
      </c>
      <c r="E75" s="2" t="s">
        <v>589</v>
      </c>
      <c r="F75" s="6">
        <v>1</v>
      </c>
      <c r="K75" s="2" t="s">
        <v>140</v>
      </c>
      <c r="L75" s="6">
        <v>1</v>
      </c>
    </row>
    <row r="76" spans="2:12" x14ac:dyDescent="0.2">
      <c r="B76" s="2" t="s">
        <v>587</v>
      </c>
      <c r="C76" s="6">
        <v>1</v>
      </c>
      <c r="E76" s="2" t="s">
        <v>24</v>
      </c>
      <c r="F76" s="6">
        <v>1</v>
      </c>
      <c r="K76" s="2" t="s">
        <v>662</v>
      </c>
      <c r="L76" s="6">
        <v>1</v>
      </c>
    </row>
    <row r="77" spans="2:12" x14ac:dyDescent="0.2">
      <c r="B77" s="2" t="s">
        <v>175</v>
      </c>
      <c r="C77" s="6">
        <v>1</v>
      </c>
      <c r="E77" s="2" t="s">
        <v>213</v>
      </c>
      <c r="F77" s="6">
        <v>6</v>
      </c>
      <c r="K77" s="2" t="s">
        <v>849</v>
      </c>
      <c r="L77" s="6">
        <v>1</v>
      </c>
    </row>
    <row r="78" spans="2:12" x14ac:dyDescent="0.2">
      <c r="B78" s="2" t="s">
        <v>398</v>
      </c>
      <c r="C78" s="6">
        <v>1</v>
      </c>
      <c r="E78" s="2" t="s">
        <v>72</v>
      </c>
      <c r="F78" s="6">
        <v>4</v>
      </c>
      <c r="K78" s="2" t="s">
        <v>903</v>
      </c>
      <c r="L78" s="6">
        <v>1</v>
      </c>
    </row>
    <row r="79" spans="2:12" x14ac:dyDescent="0.2">
      <c r="B79" s="2" t="s">
        <v>316</v>
      </c>
      <c r="C79" s="6">
        <v>1</v>
      </c>
      <c r="E79" s="2" t="s">
        <v>1016</v>
      </c>
      <c r="F79" s="6">
        <v>1</v>
      </c>
      <c r="K79" s="2" t="s">
        <v>949</v>
      </c>
      <c r="L79" s="6">
        <v>1</v>
      </c>
    </row>
    <row r="80" spans="2:12" x14ac:dyDescent="0.2">
      <c r="B80" s="2" t="s">
        <v>644</v>
      </c>
      <c r="C80" s="6">
        <v>1</v>
      </c>
      <c r="E80" s="2" t="s">
        <v>146</v>
      </c>
      <c r="F80" s="6">
        <v>1</v>
      </c>
      <c r="K80" s="2" t="s">
        <v>114</v>
      </c>
      <c r="L80" s="6">
        <v>1</v>
      </c>
    </row>
    <row r="81" spans="2:12" x14ac:dyDescent="0.2">
      <c r="B81" s="2" t="s">
        <v>652</v>
      </c>
      <c r="C81" s="6">
        <v>1</v>
      </c>
      <c r="E81" s="2" t="s">
        <v>861</v>
      </c>
      <c r="F81" s="6">
        <v>1</v>
      </c>
      <c r="K81" s="2" t="s">
        <v>38</v>
      </c>
      <c r="L81" s="6">
        <v>1</v>
      </c>
    </row>
    <row r="82" spans="2:12" x14ac:dyDescent="0.2">
      <c r="B82" s="2" t="s">
        <v>730</v>
      </c>
      <c r="C82" s="6">
        <v>1</v>
      </c>
      <c r="E82" s="2" t="s">
        <v>209</v>
      </c>
      <c r="F82" s="6">
        <v>1</v>
      </c>
      <c r="K82" s="2" t="s">
        <v>96</v>
      </c>
      <c r="L82" s="6">
        <v>1</v>
      </c>
    </row>
    <row r="83" spans="2:12" x14ac:dyDescent="0.2">
      <c r="B83" s="2" t="s">
        <v>798</v>
      </c>
      <c r="C83" s="6">
        <v>1</v>
      </c>
      <c r="E83" s="2" t="s">
        <v>566</v>
      </c>
      <c r="F83" s="6">
        <v>1</v>
      </c>
      <c r="K83" s="2" t="s">
        <v>48</v>
      </c>
      <c r="L83" s="6">
        <v>1</v>
      </c>
    </row>
    <row r="84" spans="2:12" x14ac:dyDescent="0.2">
      <c r="B84" s="2" t="s">
        <v>946</v>
      </c>
      <c r="C84" s="6">
        <v>1</v>
      </c>
      <c r="E84" s="2" t="s">
        <v>954</v>
      </c>
      <c r="F84" s="6">
        <v>1</v>
      </c>
      <c r="K84" s="2" t="s">
        <v>51</v>
      </c>
      <c r="L84" s="6">
        <v>1</v>
      </c>
    </row>
    <row r="85" spans="2:12" x14ac:dyDescent="0.2">
      <c r="B85" s="2" t="s">
        <v>353</v>
      </c>
      <c r="C85" s="6">
        <v>1</v>
      </c>
      <c r="E85" s="2" t="s">
        <v>559</v>
      </c>
      <c r="F85" s="6">
        <v>1</v>
      </c>
      <c r="K85" s="2" t="s">
        <v>171</v>
      </c>
      <c r="L85" s="6">
        <v>1</v>
      </c>
    </row>
    <row r="86" spans="2:12" x14ac:dyDescent="0.2">
      <c r="B86" s="2" t="s">
        <v>494</v>
      </c>
      <c r="C86" s="6">
        <v>1</v>
      </c>
      <c r="E86" s="2" t="s">
        <v>958</v>
      </c>
      <c r="F86" s="6">
        <v>1</v>
      </c>
      <c r="K86" s="2" t="s">
        <v>155</v>
      </c>
      <c r="L86" s="6">
        <v>1</v>
      </c>
    </row>
    <row r="87" spans="2:12" x14ac:dyDescent="0.2">
      <c r="B87" s="2" t="s">
        <v>442</v>
      </c>
      <c r="C87" s="6">
        <v>1</v>
      </c>
      <c r="E87" s="2" t="s">
        <v>679</v>
      </c>
      <c r="F87" s="6">
        <v>1</v>
      </c>
      <c r="K87" s="2" t="s">
        <v>594</v>
      </c>
      <c r="L87" s="6">
        <v>1</v>
      </c>
    </row>
    <row r="88" spans="2:12" x14ac:dyDescent="0.2">
      <c r="B88" s="2" t="s">
        <v>1018</v>
      </c>
      <c r="C88" s="6">
        <v>1</v>
      </c>
      <c r="E88" s="2" t="s">
        <v>544</v>
      </c>
      <c r="F88" s="6">
        <v>1</v>
      </c>
      <c r="K88" s="2" t="s">
        <v>486</v>
      </c>
      <c r="L88" s="6">
        <v>1</v>
      </c>
    </row>
    <row r="89" spans="2:12" x14ac:dyDescent="0.2">
      <c r="B89" s="2" t="s">
        <v>892</v>
      </c>
      <c r="C89" s="6">
        <v>1</v>
      </c>
      <c r="E89" s="2" t="s">
        <v>58</v>
      </c>
      <c r="F89" s="6">
        <v>1</v>
      </c>
      <c r="K89" s="2" t="s">
        <v>417</v>
      </c>
      <c r="L89" s="6">
        <v>1</v>
      </c>
    </row>
    <row r="90" spans="2:12" x14ac:dyDescent="0.2">
      <c r="B90" s="2" t="s">
        <v>62</v>
      </c>
      <c r="C90" s="6">
        <v>1</v>
      </c>
      <c r="E90" s="2" t="s">
        <v>54</v>
      </c>
      <c r="F90" s="6">
        <v>1</v>
      </c>
      <c r="K90" s="2" t="s">
        <v>426</v>
      </c>
      <c r="L90" s="6">
        <v>1</v>
      </c>
    </row>
    <row r="91" spans="2:12" x14ac:dyDescent="0.2">
      <c r="B91" s="2" t="s">
        <v>222</v>
      </c>
      <c r="C91" s="6">
        <v>1</v>
      </c>
      <c r="E91" s="2" t="s">
        <v>890</v>
      </c>
      <c r="F91" s="6">
        <v>1</v>
      </c>
      <c r="K91" s="2" t="s">
        <v>723</v>
      </c>
      <c r="L91" s="6">
        <v>1</v>
      </c>
    </row>
    <row r="92" spans="2:12" x14ac:dyDescent="0.2">
      <c r="B92" s="2" t="s">
        <v>766</v>
      </c>
      <c r="C92" s="6">
        <v>1</v>
      </c>
      <c r="E92" s="2" t="s">
        <v>64</v>
      </c>
      <c r="F92" s="6">
        <v>1</v>
      </c>
      <c r="K92" s="2" t="s">
        <v>396</v>
      </c>
      <c r="L92" s="6">
        <v>1</v>
      </c>
    </row>
    <row r="93" spans="2:12" x14ac:dyDescent="0.2">
      <c r="B93" s="2" t="s">
        <v>736</v>
      </c>
      <c r="C93" s="6">
        <v>1</v>
      </c>
      <c r="E93" s="2" t="s">
        <v>270</v>
      </c>
      <c r="F93" s="6">
        <v>1</v>
      </c>
      <c r="K93" s="2" t="s">
        <v>43</v>
      </c>
      <c r="L93" s="6">
        <v>1</v>
      </c>
    </row>
    <row r="94" spans="2:12" x14ac:dyDescent="0.2">
      <c r="B94" s="2" t="s">
        <v>522</v>
      </c>
      <c r="C94" s="6">
        <v>1</v>
      </c>
      <c r="E94" s="2" t="s">
        <v>33</v>
      </c>
      <c r="F94" s="6">
        <v>2</v>
      </c>
      <c r="K94" s="2" t="s">
        <v>313</v>
      </c>
      <c r="L94" s="6">
        <v>1</v>
      </c>
    </row>
    <row r="95" spans="2:12" x14ac:dyDescent="0.2">
      <c r="B95" s="2" t="s">
        <v>775</v>
      </c>
      <c r="C95" s="6">
        <v>1</v>
      </c>
      <c r="E95" s="2" t="s">
        <v>573</v>
      </c>
      <c r="F95" s="6">
        <v>1</v>
      </c>
      <c r="K95" s="2" t="s">
        <v>117</v>
      </c>
      <c r="L95" s="6">
        <v>1</v>
      </c>
    </row>
    <row r="96" spans="2:12" x14ac:dyDescent="0.2">
      <c r="B96" s="2" t="s">
        <v>763</v>
      </c>
      <c r="C96" s="6">
        <v>1</v>
      </c>
      <c r="E96" s="2" t="s">
        <v>701</v>
      </c>
      <c r="F96" s="6">
        <v>1</v>
      </c>
      <c r="K96" s="2" t="s">
        <v>124</v>
      </c>
      <c r="L96" s="6">
        <v>1</v>
      </c>
    </row>
    <row r="97" spans="2:12" x14ac:dyDescent="0.2">
      <c r="B97" s="2" t="s">
        <v>421</v>
      </c>
      <c r="C97" s="6">
        <v>1</v>
      </c>
      <c r="E97" s="2" t="s">
        <v>311</v>
      </c>
      <c r="F97" s="6">
        <v>1</v>
      </c>
      <c r="K97" s="2" t="s">
        <v>598</v>
      </c>
      <c r="L97" s="6">
        <v>1</v>
      </c>
    </row>
    <row r="98" spans="2:12" x14ac:dyDescent="0.2">
      <c r="B98" s="2" t="s">
        <v>517</v>
      </c>
      <c r="C98" s="6">
        <v>1</v>
      </c>
      <c r="E98" s="2" t="s">
        <v>510</v>
      </c>
      <c r="F98" s="6">
        <v>1</v>
      </c>
      <c r="K98" s="2" t="s">
        <v>210</v>
      </c>
      <c r="L98" s="6">
        <v>1</v>
      </c>
    </row>
    <row r="99" spans="2:12" x14ac:dyDescent="0.2">
      <c r="B99" s="2" t="s">
        <v>524</v>
      </c>
      <c r="C99" s="6">
        <v>1</v>
      </c>
      <c r="E99" s="2" t="s">
        <v>750</v>
      </c>
      <c r="F99" s="6">
        <v>1</v>
      </c>
      <c r="K99" s="2" t="s">
        <v>1044</v>
      </c>
      <c r="L99" s="6">
        <v>1</v>
      </c>
    </row>
    <row r="100" spans="2:12" x14ac:dyDescent="0.2">
      <c r="B100" s="2" t="s">
        <v>1010</v>
      </c>
      <c r="C100" s="6">
        <v>1</v>
      </c>
      <c r="E100" s="2" t="s">
        <v>181</v>
      </c>
      <c r="F100" s="6">
        <v>1</v>
      </c>
      <c r="K100" s="2" t="s">
        <v>132</v>
      </c>
      <c r="L100" s="6">
        <v>1</v>
      </c>
    </row>
    <row r="101" spans="2:12" x14ac:dyDescent="0.2">
      <c r="B101" s="2" t="s">
        <v>502</v>
      </c>
      <c r="C101" s="6">
        <v>1</v>
      </c>
      <c r="E101" s="2" t="s">
        <v>135</v>
      </c>
      <c r="F101" s="6">
        <v>1</v>
      </c>
      <c r="K101" s="2" t="s">
        <v>668</v>
      </c>
      <c r="L101" s="6">
        <v>1</v>
      </c>
    </row>
    <row r="102" spans="2:12" x14ac:dyDescent="0.2">
      <c r="B102" s="2" t="s">
        <v>554</v>
      </c>
      <c r="C102" s="6">
        <v>1</v>
      </c>
      <c r="E102" s="2" t="s">
        <v>977</v>
      </c>
      <c r="F102" s="6">
        <v>1</v>
      </c>
      <c r="K102" s="2" t="s">
        <v>493</v>
      </c>
      <c r="L102" s="6">
        <v>1</v>
      </c>
    </row>
    <row r="103" spans="2:12" x14ac:dyDescent="0.2">
      <c r="B103" s="2" t="s">
        <v>108</v>
      </c>
      <c r="C103" s="6">
        <v>1</v>
      </c>
      <c r="E103" s="2" t="s">
        <v>87</v>
      </c>
      <c r="F103" s="6">
        <v>3</v>
      </c>
      <c r="K103" s="2" t="s">
        <v>271</v>
      </c>
      <c r="L103" s="6">
        <v>1</v>
      </c>
    </row>
    <row r="104" spans="2:12" x14ac:dyDescent="0.2">
      <c r="B104" s="2" t="s">
        <v>654</v>
      </c>
      <c r="C104" s="6">
        <v>1</v>
      </c>
      <c r="E104" s="2" t="s">
        <v>127</v>
      </c>
      <c r="F104" s="6">
        <v>1</v>
      </c>
      <c r="K104" s="2" t="s">
        <v>639</v>
      </c>
      <c r="L104" s="6">
        <v>1</v>
      </c>
    </row>
    <row r="105" spans="2:12" x14ac:dyDescent="0.2">
      <c r="B105" s="2" t="s">
        <v>343</v>
      </c>
      <c r="C105" s="6">
        <v>1</v>
      </c>
      <c r="E105" s="2" t="s">
        <v>981</v>
      </c>
      <c r="F105" s="6">
        <v>1</v>
      </c>
      <c r="K105" s="2" t="s">
        <v>516</v>
      </c>
      <c r="L105" s="6">
        <v>1</v>
      </c>
    </row>
    <row r="106" spans="2:12" x14ac:dyDescent="0.2">
      <c r="B106" s="2" t="s">
        <v>381</v>
      </c>
      <c r="C106" s="6">
        <v>1</v>
      </c>
      <c r="E106" s="2" t="s">
        <v>195</v>
      </c>
      <c r="F106" s="6">
        <v>1</v>
      </c>
      <c r="K106" s="2" t="s">
        <v>825</v>
      </c>
      <c r="L106" s="6">
        <v>1</v>
      </c>
    </row>
    <row r="107" spans="2:12" x14ac:dyDescent="0.2">
      <c r="B107" s="2" t="s">
        <v>931</v>
      </c>
      <c r="C107" s="6">
        <v>1</v>
      </c>
      <c r="E107" s="2" t="s">
        <v>734</v>
      </c>
      <c r="F107" s="6">
        <v>1</v>
      </c>
      <c r="K107" s="2" t="s">
        <v>238</v>
      </c>
      <c r="L107" s="6">
        <v>1</v>
      </c>
    </row>
    <row r="108" spans="2:12" x14ac:dyDescent="0.2">
      <c r="B108" s="2" t="s">
        <v>822</v>
      </c>
      <c r="C108" s="6">
        <v>1</v>
      </c>
      <c r="E108" s="2" t="s">
        <v>77</v>
      </c>
      <c r="F108" s="6">
        <v>1</v>
      </c>
      <c r="K108" s="2" t="s">
        <v>234</v>
      </c>
      <c r="L108" s="6">
        <v>1</v>
      </c>
    </row>
    <row r="109" spans="2:12" x14ac:dyDescent="0.2">
      <c r="B109" s="2" t="s">
        <v>190</v>
      </c>
      <c r="C109" s="6">
        <v>1</v>
      </c>
      <c r="E109" s="2" t="s">
        <v>552</v>
      </c>
      <c r="F109" s="6">
        <v>1</v>
      </c>
      <c r="K109" s="2" t="s">
        <v>917</v>
      </c>
      <c r="L109" s="6">
        <v>1</v>
      </c>
    </row>
    <row r="110" spans="2:12" x14ac:dyDescent="0.2">
      <c r="B110" s="2" t="s">
        <v>197</v>
      </c>
      <c r="C110" s="6">
        <v>1</v>
      </c>
      <c r="E110" s="2" t="s">
        <v>274</v>
      </c>
      <c r="F110" s="6">
        <v>1</v>
      </c>
      <c r="K110" s="2" t="s">
        <v>28</v>
      </c>
      <c r="L110" s="6">
        <v>1</v>
      </c>
    </row>
    <row r="111" spans="2:12" x14ac:dyDescent="0.2">
      <c r="B111" s="2" t="s">
        <v>498</v>
      </c>
      <c r="C111" s="6">
        <v>1</v>
      </c>
      <c r="E111" s="2" t="s">
        <v>500</v>
      </c>
      <c r="F111" s="6">
        <v>1</v>
      </c>
      <c r="K111" s="2" t="s">
        <v>741</v>
      </c>
      <c r="L111" s="6">
        <v>1</v>
      </c>
    </row>
    <row r="112" spans="2:12" x14ac:dyDescent="0.2">
      <c r="B112" s="2" t="s">
        <v>705</v>
      </c>
      <c r="C112" s="6">
        <v>1</v>
      </c>
      <c r="E112" s="2" t="s">
        <v>386</v>
      </c>
      <c r="F112" s="6">
        <v>1</v>
      </c>
      <c r="K112" s="2" t="s">
        <v>178</v>
      </c>
      <c r="L112" s="6">
        <v>1</v>
      </c>
    </row>
    <row r="113" spans="2:12" x14ac:dyDescent="0.2">
      <c r="B113" s="2" t="s">
        <v>290</v>
      </c>
      <c r="C113" s="6">
        <v>1</v>
      </c>
      <c r="E113" s="2" t="s">
        <v>478</v>
      </c>
      <c r="F113" s="6">
        <v>2</v>
      </c>
      <c r="K113" s="2" t="s">
        <v>255</v>
      </c>
      <c r="L113" s="6">
        <v>1</v>
      </c>
    </row>
    <row r="114" spans="2:12" x14ac:dyDescent="0.2">
      <c r="B114" s="2" t="s">
        <v>772</v>
      </c>
      <c r="C114" s="6">
        <v>1</v>
      </c>
      <c r="E114" s="2" t="s">
        <v>925</v>
      </c>
      <c r="F114" s="6">
        <v>1</v>
      </c>
      <c r="K114" s="2" t="s">
        <v>224</v>
      </c>
      <c r="L114" s="6">
        <v>1</v>
      </c>
    </row>
    <row r="115" spans="2:12" x14ac:dyDescent="0.2">
      <c r="B115" s="2" t="s">
        <v>409</v>
      </c>
      <c r="C115" s="6">
        <v>1</v>
      </c>
      <c r="E115" s="2" t="s">
        <v>836</v>
      </c>
      <c r="F115" s="6">
        <v>1</v>
      </c>
      <c r="K115" s="2" t="s">
        <v>59</v>
      </c>
      <c r="L115" s="6">
        <v>1</v>
      </c>
    </row>
    <row r="116" spans="2:12" x14ac:dyDescent="0.2">
      <c r="B116" s="2" t="s">
        <v>169</v>
      </c>
      <c r="C116" s="6">
        <v>1</v>
      </c>
      <c r="E116" s="2" t="s">
        <v>646</v>
      </c>
      <c r="F116" s="6">
        <v>2</v>
      </c>
      <c r="K116" s="2" t="s">
        <v>92</v>
      </c>
      <c r="L116" s="6">
        <v>1</v>
      </c>
    </row>
    <row r="117" spans="2:12" x14ac:dyDescent="0.2">
      <c r="B117" s="2" t="s">
        <v>93</v>
      </c>
      <c r="C117" s="6">
        <v>1</v>
      </c>
      <c r="E117" s="2" t="s">
        <v>1032</v>
      </c>
      <c r="F117" s="6">
        <v>1</v>
      </c>
      <c r="K117" s="2" t="s">
        <v>497</v>
      </c>
      <c r="L117" s="6">
        <v>1</v>
      </c>
    </row>
    <row r="118" spans="2:12" x14ac:dyDescent="0.2">
      <c r="B118" s="2" t="s">
        <v>769</v>
      </c>
      <c r="C118" s="6">
        <v>1</v>
      </c>
      <c r="E118" s="2" t="s">
        <v>638</v>
      </c>
      <c r="F118" s="6">
        <v>1</v>
      </c>
      <c r="K118" s="2" t="s">
        <v>247</v>
      </c>
      <c r="L118" s="6">
        <v>1</v>
      </c>
    </row>
    <row r="119" spans="2:12" x14ac:dyDescent="0.2">
      <c r="B119" s="2" t="s">
        <v>666</v>
      </c>
      <c r="C119" s="6">
        <v>1</v>
      </c>
      <c r="E119" s="2" t="s">
        <v>878</v>
      </c>
      <c r="F119" s="6">
        <v>1</v>
      </c>
      <c r="K119" s="2" t="s">
        <v>19</v>
      </c>
      <c r="L119" s="6">
        <v>1</v>
      </c>
    </row>
    <row r="120" spans="2:12" x14ac:dyDescent="0.2">
      <c r="B120" s="2" t="s">
        <v>458</v>
      </c>
      <c r="C120" s="6">
        <v>1</v>
      </c>
      <c r="E120" s="2" t="s">
        <v>985</v>
      </c>
      <c r="F120" s="6">
        <v>1</v>
      </c>
      <c r="K120" s="2" t="s">
        <v>453</v>
      </c>
      <c r="L120" s="6">
        <v>1</v>
      </c>
    </row>
    <row r="121" spans="2:12" x14ac:dyDescent="0.2">
      <c r="B121" s="2" t="s">
        <v>550</v>
      </c>
      <c r="C121" s="6">
        <v>1</v>
      </c>
      <c r="E121" s="2" t="s">
        <v>82</v>
      </c>
      <c r="F121" s="6">
        <v>1</v>
      </c>
      <c r="K121" s="2" t="s">
        <v>686</v>
      </c>
      <c r="L121" s="6">
        <v>1</v>
      </c>
    </row>
    <row r="122" spans="2:12" x14ac:dyDescent="0.2">
      <c r="B122" s="2" t="s">
        <v>964</v>
      </c>
      <c r="C122" s="6">
        <v>1</v>
      </c>
      <c r="E122" s="2" t="s">
        <v>177</v>
      </c>
      <c r="F122" s="6">
        <v>1</v>
      </c>
      <c r="K122" s="2" t="s">
        <v>214</v>
      </c>
      <c r="L122" s="6">
        <v>1</v>
      </c>
    </row>
    <row r="123" spans="2:12" x14ac:dyDescent="0.2">
      <c r="B123" s="2" t="s">
        <v>904</v>
      </c>
      <c r="C123" s="6">
        <v>1</v>
      </c>
      <c r="E123" s="2" t="s">
        <v>622</v>
      </c>
      <c r="F123" s="6">
        <v>1</v>
      </c>
      <c r="K123" s="2" t="s">
        <v>136</v>
      </c>
      <c r="L123" s="6">
        <v>1</v>
      </c>
    </row>
    <row r="124" spans="2:12" x14ac:dyDescent="0.2">
      <c r="B124" s="2" t="s">
        <v>918</v>
      </c>
      <c r="C124" s="6">
        <v>1</v>
      </c>
      <c r="E124" s="2" t="s">
        <v>41</v>
      </c>
      <c r="F124" s="6">
        <v>1</v>
      </c>
      <c r="K124" s="2" t="s">
        <v>73</v>
      </c>
      <c r="L124" s="6">
        <v>1</v>
      </c>
    </row>
    <row r="125" spans="2:12" x14ac:dyDescent="0.2">
      <c r="B125" s="2" t="s">
        <v>215</v>
      </c>
      <c r="C125" s="6">
        <v>1</v>
      </c>
      <c r="E125" s="2" t="s">
        <v>780</v>
      </c>
      <c r="F125" s="6">
        <v>1</v>
      </c>
      <c r="K125" s="2" t="s">
        <v>78</v>
      </c>
      <c r="L125" s="6">
        <v>1</v>
      </c>
    </row>
    <row r="126" spans="2:12" x14ac:dyDescent="0.2">
      <c r="B126" s="2" t="s">
        <v>673</v>
      </c>
      <c r="C126" s="6">
        <v>1</v>
      </c>
      <c r="E126" s="2" t="s">
        <v>376</v>
      </c>
      <c r="F126" s="6">
        <v>2</v>
      </c>
      <c r="K126" s="2" t="s">
        <v>244</v>
      </c>
      <c r="L126" s="6">
        <v>1</v>
      </c>
    </row>
    <row r="127" spans="2:12" x14ac:dyDescent="0.2">
      <c r="B127" s="2" t="s">
        <v>513</v>
      </c>
      <c r="C127" s="6">
        <v>1</v>
      </c>
      <c r="E127" s="2" t="s">
        <v>1020</v>
      </c>
      <c r="F127" s="6">
        <v>1</v>
      </c>
      <c r="K127" s="2" t="s">
        <v>803</v>
      </c>
      <c r="L127" s="6">
        <v>1</v>
      </c>
    </row>
    <row r="128" spans="2:12" x14ac:dyDescent="0.2">
      <c r="B128" s="2" t="s">
        <v>681</v>
      </c>
      <c r="C128" s="6">
        <v>1</v>
      </c>
      <c r="E128" s="2" t="s">
        <v>929</v>
      </c>
      <c r="F128" s="6">
        <v>1</v>
      </c>
      <c r="K128" s="2" t="s">
        <v>531</v>
      </c>
      <c r="L128" s="6">
        <v>1</v>
      </c>
    </row>
    <row r="129" spans="2:12" x14ac:dyDescent="0.2">
      <c r="B129" s="2" t="s">
        <v>846</v>
      </c>
      <c r="C129" s="6">
        <v>1</v>
      </c>
      <c r="E129" s="2" t="s">
        <v>263</v>
      </c>
      <c r="F129" s="6">
        <v>1</v>
      </c>
      <c r="K129" s="2" t="s">
        <v>202</v>
      </c>
      <c r="L129" s="6">
        <v>1</v>
      </c>
    </row>
    <row r="130" spans="2:12" x14ac:dyDescent="0.2">
      <c r="B130" s="2" t="s">
        <v>632</v>
      </c>
      <c r="C130" s="6">
        <v>1</v>
      </c>
      <c r="E130" s="2" t="s">
        <v>372</v>
      </c>
      <c r="F130" s="6">
        <v>1</v>
      </c>
      <c r="K130" s="2" t="s">
        <v>623</v>
      </c>
      <c r="L130" s="6">
        <v>1</v>
      </c>
    </row>
    <row r="131" spans="2:12" x14ac:dyDescent="0.2">
      <c r="B131" s="2" t="s">
        <v>252</v>
      </c>
      <c r="C131" s="6">
        <v>1</v>
      </c>
      <c r="E131" s="2" t="s">
        <v>318</v>
      </c>
      <c r="F131" s="6">
        <v>1</v>
      </c>
      <c r="K131" s="2" t="s">
        <v>891</v>
      </c>
      <c r="L131" s="6">
        <v>1</v>
      </c>
    </row>
    <row r="132" spans="2:12" x14ac:dyDescent="0.2">
      <c r="B132" s="2" t="s">
        <v>804</v>
      </c>
      <c r="C132" s="6">
        <v>1</v>
      </c>
      <c r="E132" s="2" t="s">
        <v>971</v>
      </c>
      <c r="F132" s="6">
        <v>1</v>
      </c>
      <c r="K132" s="2" t="s">
        <v>400</v>
      </c>
      <c r="L132" s="6">
        <v>1</v>
      </c>
    </row>
    <row r="133" spans="2:12" x14ac:dyDescent="0.2">
      <c r="B133" s="2" t="s">
        <v>1014</v>
      </c>
      <c r="C133" s="6">
        <v>1</v>
      </c>
      <c r="E133" s="2" t="s">
        <v>966</v>
      </c>
      <c r="F133" s="6">
        <v>1</v>
      </c>
      <c r="K133" s="2" t="s">
        <v>345</v>
      </c>
      <c r="L133" s="6">
        <v>1</v>
      </c>
    </row>
    <row r="134" spans="2:12" x14ac:dyDescent="0.2">
      <c r="B134" s="2" t="s">
        <v>952</v>
      </c>
      <c r="C134" s="6">
        <v>1</v>
      </c>
      <c r="E134" s="2" t="s">
        <v>634</v>
      </c>
      <c r="F134" s="6">
        <v>1</v>
      </c>
      <c r="K134" s="2" t="s">
        <v>1021</v>
      </c>
      <c r="L134" s="6">
        <v>1</v>
      </c>
    </row>
    <row r="135" spans="2:12" x14ac:dyDescent="0.2">
      <c r="B135" s="2" t="s">
        <v>956</v>
      </c>
      <c r="C135" s="6">
        <v>1</v>
      </c>
      <c r="E135" s="2" t="s">
        <v>1056</v>
      </c>
      <c r="F135" s="6">
        <v>293</v>
      </c>
      <c r="K135" s="2" t="s">
        <v>894</v>
      </c>
      <c r="L135" s="6">
        <v>1</v>
      </c>
    </row>
    <row r="136" spans="2:12" x14ac:dyDescent="0.2">
      <c r="B136" s="2" t="s">
        <v>830</v>
      </c>
      <c r="C136" s="6">
        <v>1</v>
      </c>
      <c r="K136" s="2" t="s">
        <v>526</v>
      </c>
      <c r="L136" s="6">
        <v>1</v>
      </c>
    </row>
    <row r="137" spans="2:12" x14ac:dyDescent="0.2">
      <c r="B137" s="2" t="s">
        <v>401</v>
      </c>
      <c r="C137" s="6">
        <v>1</v>
      </c>
      <c r="K137" s="2" t="s">
        <v>504</v>
      </c>
      <c r="L137" s="6">
        <v>1</v>
      </c>
    </row>
    <row r="138" spans="2:12" x14ac:dyDescent="0.2">
      <c r="B138" s="2" t="s">
        <v>624</v>
      </c>
      <c r="C138" s="6">
        <v>1</v>
      </c>
      <c r="K138" s="2" t="s">
        <v>110</v>
      </c>
      <c r="L138" s="6">
        <v>1</v>
      </c>
    </row>
    <row r="139" spans="2:12" x14ac:dyDescent="0.2">
      <c r="B139" s="2" t="s">
        <v>724</v>
      </c>
      <c r="C139" s="6">
        <v>1</v>
      </c>
      <c r="K139" s="2" t="s">
        <v>656</v>
      </c>
      <c r="L139" s="6">
        <v>1</v>
      </c>
    </row>
    <row r="140" spans="2:12" x14ac:dyDescent="0.2">
      <c r="B140" s="2" t="s">
        <v>813</v>
      </c>
      <c r="C140" s="6">
        <v>1</v>
      </c>
      <c r="K140" s="2" t="s">
        <v>383</v>
      </c>
      <c r="L140" s="6">
        <v>1</v>
      </c>
    </row>
    <row r="141" spans="2:12" x14ac:dyDescent="0.2">
      <c r="B141" s="2" t="s">
        <v>782</v>
      </c>
      <c r="C141" s="6">
        <v>1</v>
      </c>
      <c r="K141" s="2" t="s">
        <v>199</v>
      </c>
      <c r="L141" s="6">
        <v>1</v>
      </c>
    </row>
    <row r="142" spans="2:12" x14ac:dyDescent="0.2">
      <c r="B142" s="2" t="s">
        <v>898</v>
      </c>
      <c r="C142" s="6">
        <v>1</v>
      </c>
      <c r="K142" s="2" t="s">
        <v>704</v>
      </c>
      <c r="L142" s="6">
        <v>1</v>
      </c>
    </row>
    <row r="143" spans="2:12" x14ac:dyDescent="0.2">
      <c r="B143" s="2" t="s">
        <v>806</v>
      </c>
      <c r="C143" s="6">
        <v>1</v>
      </c>
      <c r="K143" s="2" t="s">
        <v>411</v>
      </c>
      <c r="L143" s="6">
        <v>1</v>
      </c>
    </row>
    <row r="144" spans="2:12" x14ac:dyDescent="0.2">
      <c r="B144" s="2" t="s">
        <v>739</v>
      </c>
      <c r="C144" s="6">
        <v>1</v>
      </c>
      <c r="K144" s="2" t="s">
        <v>158</v>
      </c>
      <c r="L144" s="6">
        <v>1</v>
      </c>
    </row>
    <row r="145" spans="2:12" x14ac:dyDescent="0.2">
      <c r="B145" s="2" t="s">
        <v>31</v>
      </c>
      <c r="C145" s="6">
        <v>1</v>
      </c>
      <c r="K145" s="2" t="s">
        <v>771</v>
      </c>
      <c r="L145" s="6">
        <v>1</v>
      </c>
    </row>
    <row r="146" spans="2:12" x14ac:dyDescent="0.2">
      <c r="B146" s="2" t="s">
        <v>276</v>
      </c>
      <c r="C146" s="6">
        <v>1</v>
      </c>
      <c r="K146" s="2" t="s">
        <v>553</v>
      </c>
      <c r="L146" s="6">
        <v>1</v>
      </c>
    </row>
    <row r="147" spans="2:12" x14ac:dyDescent="0.2">
      <c r="B147" s="2" t="s">
        <v>885</v>
      </c>
      <c r="C147" s="6">
        <v>1</v>
      </c>
      <c r="K147" s="2" t="s">
        <v>955</v>
      </c>
      <c r="L147" s="6">
        <v>1</v>
      </c>
    </row>
    <row r="148" spans="2:12" x14ac:dyDescent="0.2">
      <c r="B148" s="2" t="s">
        <v>819</v>
      </c>
      <c r="C148" s="6">
        <v>1</v>
      </c>
      <c r="K148" s="2" t="s">
        <v>754</v>
      </c>
      <c r="L148" s="6">
        <v>1</v>
      </c>
    </row>
    <row r="149" spans="2:12" x14ac:dyDescent="0.2">
      <c r="B149" s="2" t="s">
        <v>285</v>
      </c>
      <c r="C149" s="6">
        <v>1</v>
      </c>
      <c r="K149" s="2" t="s">
        <v>420</v>
      </c>
      <c r="L149" s="6">
        <v>1</v>
      </c>
    </row>
    <row r="150" spans="2:12" x14ac:dyDescent="0.2">
      <c r="B150" s="2" t="s">
        <v>950</v>
      </c>
      <c r="C150" s="6">
        <v>1</v>
      </c>
      <c r="K150" s="2" t="s">
        <v>507</v>
      </c>
      <c r="L150" s="6">
        <v>1</v>
      </c>
    </row>
    <row r="151" spans="2:12" x14ac:dyDescent="0.2">
      <c r="B151" s="2" t="s">
        <v>476</v>
      </c>
      <c r="C151" s="6">
        <v>1</v>
      </c>
      <c r="K151" s="2" t="s">
        <v>231</v>
      </c>
      <c r="L151" s="6">
        <v>1</v>
      </c>
    </row>
    <row r="152" spans="2:12" x14ac:dyDescent="0.2">
      <c r="B152" s="2" t="s">
        <v>712</v>
      </c>
      <c r="C152" s="6">
        <v>1</v>
      </c>
      <c r="K152" s="2" t="s">
        <v>720</v>
      </c>
      <c r="L152" s="6">
        <v>1</v>
      </c>
    </row>
    <row r="153" spans="2:12" x14ac:dyDescent="0.2">
      <c r="B153" s="2" t="s">
        <v>542</v>
      </c>
      <c r="C153" s="6">
        <v>1</v>
      </c>
      <c r="K153" s="2" t="s">
        <v>251</v>
      </c>
      <c r="L153" s="6">
        <v>1</v>
      </c>
    </row>
    <row r="154" spans="2:12" x14ac:dyDescent="0.2">
      <c r="B154" s="2" t="s">
        <v>115</v>
      </c>
      <c r="C154" s="6">
        <v>1</v>
      </c>
      <c r="K154" s="2" t="s">
        <v>83</v>
      </c>
      <c r="L154" s="6">
        <v>1</v>
      </c>
    </row>
    <row r="155" spans="2:12" x14ac:dyDescent="0.2">
      <c r="B155" s="2" t="s">
        <v>912</v>
      </c>
      <c r="C155" s="6">
        <v>1</v>
      </c>
      <c r="K155" s="2" t="s">
        <v>121</v>
      </c>
      <c r="L155" s="6">
        <v>1</v>
      </c>
    </row>
    <row r="156" spans="2:12" x14ac:dyDescent="0.2">
      <c r="B156" s="2" t="s">
        <v>225</v>
      </c>
      <c r="C156" s="6">
        <v>1</v>
      </c>
      <c r="K156" s="2" t="s">
        <v>206</v>
      </c>
      <c r="L156" s="6">
        <v>1</v>
      </c>
    </row>
    <row r="157" spans="2:12" x14ac:dyDescent="0.2">
      <c r="B157" s="2" t="s">
        <v>85</v>
      </c>
      <c r="C157" s="6">
        <v>1</v>
      </c>
      <c r="K157" s="2" t="s">
        <v>300</v>
      </c>
      <c r="L157" s="6">
        <v>1</v>
      </c>
    </row>
    <row r="158" spans="2:12" x14ac:dyDescent="0.2">
      <c r="B158" s="2" t="s">
        <v>49</v>
      </c>
      <c r="C158" s="6">
        <v>1</v>
      </c>
      <c r="K158" s="2" t="s">
        <v>334</v>
      </c>
      <c r="L158" s="6">
        <v>1</v>
      </c>
    </row>
    <row r="159" spans="2:12" x14ac:dyDescent="0.2">
      <c r="B159" s="2" t="s">
        <v>677</v>
      </c>
      <c r="C159" s="6">
        <v>1</v>
      </c>
      <c r="K159" s="2" t="s">
        <v>941</v>
      </c>
      <c r="L159" s="6">
        <v>1</v>
      </c>
    </row>
    <row r="160" spans="2:12" x14ac:dyDescent="0.2">
      <c r="B160" s="2" t="s">
        <v>702</v>
      </c>
      <c r="C160" s="6">
        <v>1</v>
      </c>
      <c r="K160" s="2" t="s">
        <v>842</v>
      </c>
      <c r="L160" s="6">
        <v>1</v>
      </c>
    </row>
    <row r="161" spans="2:12" x14ac:dyDescent="0.2">
      <c r="B161" s="2" t="s">
        <v>418</v>
      </c>
      <c r="C161" s="6">
        <v>1</v>
      </c>
      <c r="K161" s="2" t="s">
        <v>735</v>
      </c>
      <c r="L161" s="6">
        <v>1</v>
      </c>
    </row>
    <row r="162" spans="2:12" x14ac:dyDescent="0.2">
      <c r="B162" s="2" t="s">
        <v>328</v>
      </c>
      <c r="C162" s="6">
        <v>1</v>
      </c>
      <c r="K162" s="2" t="s">
        <v>65</v>
      </c>
      <c r="L162" s="6">
        <v>1</v>
      </c>
    </row>
    <row r="163" spans="2:12" x14ac:dyDescent="0.2">
      <c r="B163" s="2" t="s">
        <v>996</v>
      </c>
      <c r="C163" s="6">
        <v>1</v>
      </c>
      <c r="K163" s="2" t="s">
        <v>338</v>
      </c>
      <c r="L163" s="6">
        <v>1</v>
      </c>
    </row>
    <row r="164" spans="2:12" x14ac:dyDescent="0.2">
      <c r="B164" s="2" t="s">
        <v>374</v>
      </c>
      <c r="C164" s="6">
        <v>1</v>
      </c>
      <c r="K164" s="2" t="s">
        <v>1005</v>
      </c>
      <c r="L164" s="6">
        <v>1</v>
      </c>
    </row>
    <row r="165" spans="2:12" x14ac:dyDescent="0.2">
      <c r="B165" s="2" t="s">
        <v>449</v>
      </c>
      <c r="C165" s="6">
        <v>1</v>
      </c>
      <c r="K165" s="2" t="s">
        <v>570</v>
      </c>
      <c r="L165" s="6">
        <v>1</v>
      </c>
    </row>
    <row r="166" spans="2:12" x14ac:dyDescent="0.2">
      <c r="B166" s="2" t="s">
        <v>579</v>
      </c>
      <c r="C166" s="6">
        <v>1</v>
      </c>
      <c r="K166" s="2" t="s">
        <v>128</v>
      </c>
      <c r="L166" s="6">
        <v>1</v>
      </c>
    </row>
    <row r="167" spans="2:12" x14ac:dyDescent="0.2">
      <c r="B167" s="2" t="s">
        <v>546</v>
      </c>
      <c r="C167" s="6">
        <v>1</v>
      </c>
      <c r="K167" s="2" t="s">
        <v>897</v>
      </c>
      <c r="L167" s="6">
        <v>1</v>
      </c>
    </row>
    <row r="168" spans="2:12" x14ac:dyDescent="0.2">
      <c r="B168" s="2" t="s">
        <v>693</v>
      </c>
      <c r="C168" s="6">
        <v>1</v>
      </c>
      <c r="K168" s="2" t="s">
        <v>963</v>
      </c>
      <c r="L168" s="6">
        <v>1</v>
      </c>
    </row>
    <row r="169" spans="2:12" x14ac:dyDescent="0.2">
      <c r="B169" s="2" t="s">
        <v>859</v>
      </c>
      <c r="C169" s="6">
        <v>1</v>
      </c>
      <c r="K169" s="2" t="s">
        <v>628</v>
      </c>
      <c r="L169" s="6">
        <v>1</v>
      </c>
    </row>
    <row r="170" spans="2:12" x14ac:dyDescent="0.2">
      <c r="B170" s="2" t="s">
        <v>505</v>
      </c>
      <c r="C170" s="6">
        <v>1</v>
      </c>
      <c r="K170" s="2" t="s">
        <v>164</v>
      </c>
      <c r="L170" s="6">
        <v>1</v>
      </c>
    </row>
    <row r="171" spans="2:12" x14ac:dyDescent="0.2">
      <c r="B171" s="2" t="s">
        <v>323</v>
      </c>
      <c r="C171" s="6">
        <v>1</v>
      </c>
      <c r="K171" s="2" t="s">
        <v>615</v>
      </c>
      <c r="L171" s="6">
        <v>1</v>
      </c>
    </row>
    <row r="172" spans="2:12" x14ac:dyDescent="0.2">
      <c r="B172" s="2" t="s">
        <v>229</v>
      </c>
      <c r="C172" s="6">
        <v>1</v>
      </c>
      <c r="K172" s="2" t="s">
        <v>151</v>
      </c>
      <c r="L172" s="6">
        <v>1</v>
      </c>
    </row>
    <row r="173" spans="2:12" x14ac:dyDescent="0.2">
      <c r="B173" s="2" t="s">
        <v>535</v>
      </c>
      <c r="C173" s="6">
        <v>1</v>
      </c>
      <c r="K173" s="2" t="s">
        <v>259</v>
      </c>
      <c r="L173" s="6">
        <v>1</v>
      </c>
    </row>
    <row r="174" spans="2:12" x14ac:dyDescent="0.2">
      <c r="B174" s="2" t="s">
        <v>584</v>
      </c>
      <c r="C174" s="6">
        <v>1</v>
      </c>
      <c r="K174" s="2" t="s">
        <v>1052</v>
      </c>
      <c r="L174" s="6">
        <v>1</v>
      </c>
    </row>
    <row r="175" spans="2:12" x14ac:dyDescent="0.2">
      <c r="B175" s="2" t="s">
        <v>490</v>
      </c>
      <c r="C175" s="6">
        <v>1</v>
      </c>
      <c r="K175" s="2" t="s">
        <v>369</v>
      </c>
      <c r="L175" s="6">
        <v>1</v>
      </c>
    </row>
    <row r="176" spans="2:12" x14ac:dyDescent="0.2">
      <c r="B176" s="2" t="s">
        <v>595</v>
      </c>
      <c r="C176" s="6">
        <v>1</v>
      </c>
      <c r="K176" s="2" t="s">
        <v>393</v>
      </c>
      <c r="L176" s="6">
        <v>1</v>
      </c>
    </row>
    <row r="177" spans="2:12" x14ac:dyDescent="0.2">
      <c r="B177" s="2" t="s">
        <v>742</v>
      </c>
      <c r="C177" s="6">
        <v>1</v>
      </c>
      <c r="K177" s="2" t="s">
        <v>68</v>
      </c>
      <c r="L177" s="6">
        <v>1</v>
      </c>
    </row>
    <row r="178" spans="2:12" x14ac:dyDescent="0.2">
      <c r="B178" s="2" t="s">
        <v>793</v>
      </c>
      <c r="C178" s="6">
        <v>1</v>
      </c>
      <c r="K178" s="2" t="s">
        <v>482</v>
      </c>
      <c r="L178" s="6">
        <v>1</v>
      </c>
    </row>
    <row r="179" spans="2:12" x14ac:dyDescent="0.2">
      <c r="B179" s="2" t="s">
        <v>906</v>
      </c>
      <c r="C179" s="6">
        <v>1</v>
      </c>
      <c r="K179" s="2" t="s">
        <v>100</v>
      </c>
      <c r="L179" s="6">
        <v>1</v>
      </c>
    </row>
    <row r="180" spans="2:12" x14ac:dyDescent="0.2">
      <c r="B180" s="2" t="s">
        <v>718</v>
      </c>
      <c r="C180" s="6">
        <v>1</v>
      </c>
      <c r="K180" s="2" t="s">
        <v>241</v>
      </c>
      <c r="L180" s="6">
        <v>1</v>
      </c>
    </row>
    <row r="181" spans="2:12" x14ac:dyDescent="0.2">
      <c r="B181" s="2" t="s">
        <v>412</v>
      </c>
      <c r="C181" s="6">
        <v>1</v>
      </c>
      <c r="K181" s="2" t="s">
        <v>583</v>
      </c>
      <c r="L181" s="6">
        <v>1</v>
      </c>
    </row>
    <row r="182" spans="2:12" x14ac:dyDescent="0.2">
      <c r="B182" s="2" t="s">
        <v>979</v>
      </c>
      <c r="C182" s="6">
        <v>1</v>
      </c>
      <c r="K182" s="2" t="s">
        <v>228</v>
      </c>
      <c r="L182" s="6">
        <v>1</v>
      </c>
    </row>
    <row r="183" spans="2:12" x14ac:dyDescent="0.2">
      <c r="B183" s="2" t="s">
        <v>715</v>
      </c>
      <c r="C183" s="6">
        <v>1</v>
      </c>
      <c r="K183" s="2" t="s">
        <v>714</v>
      </c>
      <c r="L183" s="6">
        <v>1</v>
      </c>
    </row>
    <row r="184" spans="2:12" x14ac:dyDescent="0.2">
      <c r="B184" s="2" t="s">
        <v>721</v>
      </c>
      <c r="C184" s="6">
        <v>1</v>
      </c>
      <c r="K184" s="2" t="s">
        <v>777</v>
      </c>
      <c r="L184" s="6">
        <v>1</v>
      </c>
    </row>
    <row r="185" spans="2:12" x14ac:dyDescent="0.2">
      <c r="B185" s="2" t="s">
        <v>272</v>
      </c>
      <c r="C185" s="6">
        <v>1</v>
      </c>
      <c r="K185" s="2" t="s">
        <v>707</v>
      </c>
      <c r="L185" s="6">
        <v>1</v>
      </c>
    </row>
    <row r="186" spans="2:12" x14ac:dyDescent="0.2">
      <c r="B186" s="2" t="s">
        <v>461</v>
      </c>
      <c r="C186" s="6">
        <v>1</v>
      </c>
      <c r="K186" s="2" t="s">
        <v>698</v>
      </c>
      <c r="L186" s="6">
        <v>1</v>
      </c>
    </row>
    <row r="187" spans="2:12" x14ac:dyDescent="0.2">
      <c r="B187" s="2" t="s">
        <v>636</v>
      </c>
      <c r="C187" s="6">
        <v>1</v>
      </c>
      <c r="K187" s="2" t="s">
        <v>695</v>
      </c>
      <c r="L187" s="6">
        <v>1</v>
      </c>
    </row>
    <row r="188" spans="2:12" x14ac:dyDescent="0.2">
      <c r="B188" s="2" t="s">
        <v>869</v>
      </c>
      <c r="C188" s="6">
        <v>1</v>
      </c>
      <c r="K188" s="2" t="s">
        <v>607</v>
      </c>
      <c r="L188" s="6">
        <v>1</v>
      </c>
    </row>
    <row r="189" spans="2:12" x14ac:dyDescent="0.2">
      <c r="B189" s="2" t="s">
        <v>377</v>
      </c>
      <c r="C189" s="6">
        <v>1</v>
      </c>
      <c r="K189" s="2" t="s">
        <v>586</v>
      </c>
      <c r="L189" s="6">
        <v>1</v>
      </c>
    </row>
    <row r="190" spans="2:12" x14ac:dyDescent="0.2">
      <c r="B190" s="2" t="s">
        <v>387</v>
      </c>
      <c r="C190" s="6">
        <v>1</v>
      </c>
      <c r="K190" s="2" t="s">
        <v>911</v>
      </c>
      <c r="L190" s="6">
        <v>1</v>
      </c>
    </row>
    <row r="191" spans="2:12" x14ac:dyDescent="0.2">
      <c r="B191" s="2" t="s">
        <v>112</v>
      </c>
      <c r="C191" s="6">
        <v>1</v>
      </c>
      <c r="K191" s="2" t="s">
        <v>556</v>
      </c>
      <c r="L191" s="6">
        <v>2</v>
      </c>
    </row>
    <row r="192" spans="2:12" x14ac:dyDescent="0.2">
      <c r="B192" s="2" t="s">
        <v>415</v>
      </c>
      <c r="C192" s="6">
        <v>1</v>
      </c>
      <c r="K192" s="2" t="s">
        <v>537</v>
      </c>
      <c r="L192" s="6">
        <v>1</v>
      </c>
    </row>
    <row r="193" spans="2:12" x14ac:dyDescent="0.2">
      <c r="B193" s="2" t="s">
        <v>248</v>
      </c>
      <c r="C193" s="6">
        <v>1</v>
      </c>
      <c r="K193" s="2" t="s">
        <v>866</v>
      </c>
      <c r="L193" s="6">
        <v>1</v>
      </c>
    </row>
    <row r="194" spans="2:12" x14ac:dyDescent="0.2">
      <c r="B194" s="2" t="s">
        <v>80</v>
      </c>
      <c r="C194" s="6">
        <v>1</v>
      </c>
      <c r="K194" s="2" t="s">
        <v>541</v>
      </c>
      <c r="L194" s="6">
        <v>1</v>
      </c>
    </row>
    <row r="195" spans="2:12" x14ac:dyDescent="0.2">
      <c r="B195" s="2" t="s">
        <v>1026</v>
      </c>
      <c r="C195" s="6">
        <v>1</v>
      </c>
      <c r="K195" s="2" t="s">
        <v>635</v>
      </c>
      <c r="L195" s="6">
        <v>1</v>
      </c>
    </row>
    <row r="196" spans="2:12" x14ac:dyDescent="0.2">
      <c r="B196" s="2" t="s">
        <v>363</v>
      </c>
      <c r="C196" s="6">
        <v>1</v>
      </c>
      <c r="K196" s="2" t="s">
        <v>1035</v>
      </c>
      <c r="L196" s="6">
        <v>1</v>
      </c>
    </row>
    <row r="197" spans="2:12" x14ac:dyDescent="0.2">
      <c r="B197" s="2" t="s">
        <v>166</v>
      </c>
      <c r="C197" s="6">
        <v>1</v>
      </c>
      <c r="K197" s="2" t="s">
        <v>845</v>
      </c>
      <c r="L197" s="6">
        <v>1</v>
      </c>
    </row>
    <row r="198" spans="2:12" x14ac:dyDescent="0.2">
      <c r="B198" s="2" t="s">
        <v>424</v>
      </c>
      <c r="C198" s="6">
        <v>1</v>
      </c>
      <c r="K198" s="2" t="s">
        <v>768</v>
      </c>
      <c r="L198" s="6">
        <v>1</v>
      </c>
    </row>
    <row r="199" spans="2:12" x14ac:dyDescent="0.2">
      <c r="B199" s="2" t="s">
        <v>172</v>
      </c>
      <c r="C199" s="6">
        <v>1</v>
      </c>
      <c r="K199" s="2" t="s">
        <v>837</v>
      </c>
      <c r="L199" s="6">
        <v>1</v>
      </c>
    </row>
    <row r="200" spans="2:12" x14ac:dyDescent="0.2">
      <c r="B200" s="2" t="s">
        <v>640</v>
      </c>
      <c r="C200" s="6">
        <v>1</v>
      </c>
      <c r="K200" s="2" t="s">
        <v>982</v>
      </c>
      <c r="L200" s="6">
        <v>1</v>
      </c>
    </row>
    <row r="201" spans="2:12" x14ac:dyDescent="0.2">
      <c r="B201" s="2" t="s">
        <v>975</v>
      </c>
      <c r="C201" s="6">
        <v>1</v>
      </c>
      <c r="K201" s="2" t="s">
        <v>549</v>
      </c>
      <c r="L201" s="6">
        <v>1</v>
      </c>
    </row>
    <row r="202" spans="2:12" x14ac:dyDescent="0.2">
      <c r="B202" s="2" t="s">
        <v>1000</v>
      </c>
      <c r="C202" s="6">
        <v>1</v>
      </c>
      <c r="K202" s="2" t="s">
        <v>683</v>
      </c>
      <c r="L202" s="6">
        <v>1</v>
      </c>
    </row>
    <row r="203" spans="2:12" x14ac:dyDescent="0.2">
      <c r="B203" s="2" t="s">
        <v>755</v>
      </c>
      <c r="C203" s="6">
        <v>1</v>
      </c>
      <c r="K203" s="2" t="s">
        <v>936</v>
      </c>
      <c r="L203" s="6">
        <v>1</v>
      </c>
    </row>
    <row r="204" spans="2:12" x14ac:dyDescent="0.2">
      <c r="B204" s="2" t="s">
        <v>867</v>
      </c>
      <c r="C204" s="6">
        <v>1</v>
      </c>
      <c r="K204" s="2" t="s">
        <v>501</v>
      </c>
      <c r="L204" s="6">
        <v>1</v>
      </c>
    </row>
    <row r="205" spans="2:12" x14ac:dyDescent="0.2">
      <c r="B205" s="2" t="s">
        <v>881</v>
      </c>
      <c r="C205" s="6">
        <v>1</v>
      </c>
      <c r="K205" s="2" t="s">
        <v>986</v>
      </c>
      <c r="L205" s="6">
        <v>2</v>
      </c>
    </row>
    <row r="206" spans="2:12" x14ac:dyDescent="0.2">
      <c r="B206" s="2" t="s">
        <v>826</v>
      </c>
      <c r="C206" s="6">
        <v>1</v>
      </c>
      <c r="K206" s="2" t="s">
        <v>879</v>
      </c>
      <c r="L206" s="6">
        <v>1</v>
      </c>
    </row>
    <row r="207" spans="2:12" x14ac:dyDescent="0.2">
      <c r="B207" s="2" t="s">
        <v>748</v>
      </c>
      <c r="C207" s="6">
        <v>1</v>
      </c>
      <c r="K207" s="2" t="s">
        <v>1002</v>
      </c>
      <c r="L207" s="6">
        <v>1</v>
      </c>
    </row>
    <row r="208" spans="2:12" x14ac:dyDescent="0.2">
      <c r="B208" s="2" t="s">
        <v>384</v>
      </c>
      <c r="C208" s="6">
        <v>1</v>
      </c>
      <c r="K208" s="2" t="s">
        <v>55</v>
      </c>
      <c r="L208" s="6">
        <v>1</v>
      </c>
    </row>
    <row r="209" spans="2:12" x14ac:dyDescent="0.2">
      <c r="B209" s="2" t="s">
        <v>843</v>
      </c>
      <c r="C209" s="6">
        <v>1</v>
      </c>
      <c r="K209" s="2" t="s">
        <v>479</v>
      </c>
      <c r="L209" s="6">
        <v>1</v>
      </c>
    </row>
    <row r="210" spans="2:12" x14ac:dyDescent="0.2">
      <c r="B210" s="2" t="s">
        <v>144</v>
      </c>
      <c r="C210" s="6">
        <v>1</v>
      </c>
      <c r="K210" s="2" t="s">
        <v>933</v>
      </c>
      <c r="L210" s="6">
        <v>1</v>
      </c>
    </row>
    <row r="211" spans="2:12" x14ac:dyDescent="0.2">
      <c r="B211" s="2" t="s">
        <v>1045</v>
      </c>
      <c r="C211" s="6">
        <v>1</v>
      </c>
      <c r="K211" s="2" t="s">
        <v>278</v>
      </c>
      <c r="L211" s="6">
        <v>1</v>
      </c>
    </row>
    <row r="212" spans="2:12" x14ac:dyDescent="0.2">
      <c r="B212" s="2" t="s">
        <v>786</v>
      </c>
      <c r="C212" s="6">
        <v>1</v>
      </c>
      <c r="K212" s="2" t="s">
        <v>288</v>
      </c>
      <c r="L212" s="6">
        <v>1</v>
      </c>
    </row>
    <row r="213" spans="2:12" x14ac:dyDescent="0.2">
      <c r="B213" s="2" t="s">
        <v>816</v>
      </c>
      <c r="C213" s="6">
        <v>1</v>
      </c>
      <c r="K213" s="2" t="s">
        <v>862</v>
      </c>
      <c r="L213" s="6">
        <v>1</v>
      </c>
    </row>
    <row r="214" spans="2:12" x14ac:dyDescent="0.2">
      <c r="B214" s="2" t="s">
        <v>118</v>
      </c>
      <c r="C214" s="6">
        <v>1</v>
      </c>
      <c r="K214" s="2" t="s">
        <v>275</v>
      </c>
      <c r="L214" s="6">
        <v>1</v>
      </c>
    </row>
    <row r="215" spans="2:12" x14ac:dyDescent="0.2">
      <c r="B215" s="2" t="s">
        <v>105</v>
      </c>
      <c r="C215" s="6">
        <v>1</v>
      </c>
      <c r="K215" s="2" t="s">
        <v>871</v>
      </c>
      <c r="L215" s="6">
        <v>1</v>
      </c>
    </row>
    <row r="216" spans="2:12" x14ac:dyDescent="0.2">
      <c r="B216" s="2" t="s">
        <v>203</v>
      </c>
      <c r="C216" s="6">
        <v>1</v>
      </c>
      <c r="K216" s="2" t="s">
        <v>829</v>
      </c>
      <c r="L216" s="6">
        <v>1</v>
      </c>
    </row>
    <row r="217" spans="2:12" x14ac:dyDescent="0.2">
      <c r="B217" s="2" t="s">
        <v>183</v>
      </c>
      <c r="C217" s="6">
        <v>1</v>
      </c>
      <c r="K217" s="2" t="s">
        <v>341</v>
      </c>
      <c r="L217" s="6">
        <v>1</v>
      </c>
    </row>
    <row r="218" spans="2:12" x14ac:dyDescent="0.2">
      <c r="B218" s="2" t="s">
        <v>297</v>
      </c>
      <c r="C218" s="6">
        <v>1</v>
      </c>
      <c r="K218" s="2" t="s">
        <v>475</v>
      </c>
      <c r="L218" s="6">
        <v>1</v>
      </c>
    </row>
    <row r="219" spans="2:12" x14ac:dyDescent="0.2">
      <c r="B219" s="2" t="s">
        <v>332</v>
      </c>
      <c r="C219" s="6">
        <v>1</v>
      </c>
      <c r="K219" s="2" t="s">
        <v>283</v>
      </c>
      <c r="L219" s="6">
        <v>16</v>
      </c>
    </row>
    <row r="220" spans="2:12" x14ac:dyDescent="0.2">
      <c r="B220" s="2" t="s">
        <v>391</v>
      </c>
      <c r="C220" s="6">
        <v>1</v>
      </c>
      <c r="K220" s="2" t="s">
        <v>356</v>
      </c>
      <c r="L220" s="6">
        <v>9</v>
      </c>
    </row>
    <row r="221" spans="2:12" x14ac:dyDescent="0.2">
      <c r="B221" s="2" t="s">
        <v>790</v>
      </c>
      <c r="C221" s="6">
        <v>1</v>
      </c>
      <c r="K221" s="2" t="s">
        <v>312</v>
      </c>
      <c r="L221" s="6">
        <v>1</v>
      </c>
    </row>
    <row r="222" spans="2:12" x14ac:dyDescent="0.2">
      <c r="B222" s="2" t="s">
        <v>939</v>
      </c>
      <c r="C222" s="6">
        <v>1</v>
      </c>
      <c r="K222" s="2" t="s">
        <v>520</v>
      </c>
      <c r="L222" s="6">
        <v>3</v>
      </c>
    </row>
    <row r="223" spans="2:12" x14ac:dyDescent="0.2">
      <c r="B223" s="2" t="s">
        <v>475</v>
      </c>
      <c r="C223" s="6">
        <v>1</v>
      </c>
      <c r="K223" s="2" t="s">
        <v>676</v>
      </c>
      <c r="L223" s="6">
        <v>1</v>
      </c>
    </row>
    <row r="224" spans="2:12" x14ac:dyDescent="0.2">
      <c r="B224" s="2" t="s">
        <v>36</v>
      </c>
      <c r="C224" s="6">
        <v>1</v>
      </c>
      <c r="K224" s="2" t="s">
        <v>143</v>
      </c>
      <c r="L224" s="6">
        <v>1</v>
      </c>
    </row>
    <row r="225" spans="2:12" x14ac:dyDescent="0.2">
      <c r="B225" s="2" t="s">
        <v>840</v>
      </c>
      <c r="C225" s="6">
        <v>1</v>
      </c>
      <c r="K225" s="2" t="s">
        <v>307</v>
      </c>
      <c r="L225" s="6">
        <v>1</v>
      </c>
    </row>
    <row r="226" spans="2:12" x14ac:dyDescent="0.2">
      <c r="B226" s="2" t="s">
        <v>304</v>
      </c>
      <c r="C226" s="6">
        <v>1</v>
      </c>
      <c r="K226" s="2" t="s">
        <v>188</v>
      </c>
      <c r="L226" s="6">
        <v>1</v>
      </c>
    </row>
    <row r="227" spans="2:12" x14ac:dyDescent="0.2">
      <c r="B227" s="2" t="s">
        <v>1008</v>
      </c>
      <c r="C227" s="6">
        <v>1</v>
      </c>
      <c r="K227" s="2" t="s">
        <v>1038</v>
      </c>
      <c r="L227" s="6">
        <v>1</v>
      </c>
    </row>
    <row r="228" spans="2:12" x14ac:dyDescent="0.2">
      <c r="B228" s="2" t="s">
        <v>532</v>
      </c>
      <c r="C228" s="6">
        <v>1</v>
      </c>
      <c r="K228" s="2" t="s">
        <v>647</v>
      </c>
      <c r="L228" s="6">
        <v>1</v>
      </c>
    </row>
    <row r="229" spans="2:12" x14ac:dyDescent="0.2">
      <c r="B229" s="2" t="s">
        <v>988</v>
      </c>
      <c r="C229" s="6">
        <v>1</v>
      </c>
      <c r="K229" s="2" t="s">
        <v>325</v>
      </c>
      <c r="L229" s="6">
        <v>1</v>
      </c>
    </row>
    <row r="230" spans="2:12" x14ac:dyDescent="0.2">
      <c r="B230" s="2" t="s">
        <v>850</v>
      </c>
      <c r="C230" s="6">
        <v>1</v>
      </c>
      <c r="K230" s="2" t="s">
        <v>762</v>
      </c>
      <c r="L230" s="6">
        <v>1</v>
      </c>
    </row>
    <row r="231" spans="2:12" x14ac:dyDescent="0.2">
      <c r="B231" s="2" t="s">
        <v>70</v>
      </c>
      <c r="C231" s="6">
        <v>1</v>
      </c>
      <c r="K231" s="2" t="s">
        <v>672</v>
      </c>
      <c r="L231" s="6">
        <v>1</v>
      </c>
    </row>
    <row r="232" spans="2:12" x14ac:dyDescent="0.2">
      <c r="B232" s="2" t="s">
        <v>339</v>
      </c>
      <c r="C232" s="6">
        <v>1</v>
      </c>
      <c r="K232" s="2" t="s">
        <v>574</v>
      </c>
      <c r="L232" s="6">
        <v>1</v>
      </c>
    </row>
    <row r="233" spans="2:12" x14ac:dyDescent="0.2">
      <c r="B233" s="2" t="s">
        <v>25</v>
      </c>
      <c r="C233" s="6">
        <v>1</v>
      </c>
      <c r="K233" s="2" t="s">
        <v>930</v>
      </c>
      <c r="L233" s="6">
        <v>1</v>
      </c>
    </row>
    <row r="234" spans="2:12" x14ac:dyDescent="0.2">
      <c r="B234" s="2" t="s">
        <v>602</v>
      </c>
      <c r="C234" s="6">
        <v>1</v>
      </c>
      <c r="K234" s="2" t="s">
        <v>390</v>
      </c>
      <c r="L234" s="6">
        <v>2</v>
      </c>
    </row>
    <row r="235" spans="2:12" x14ac:dyDescent="0.2">
      <c r="B235" s="2" t="s">
        <v>575</v>
      </c>
      <c r="C235" s="6">
        <v>1</v>
      </c>
      <c r="K235" s="2" t="s">
        <v>821</v>
      </c>
      <c r="L235" s="6">
        <v>1</v>
      </c>
    </row>
    <row r="236" spans="2:12" x14ac:dyDescent="0.2">
      <c r="B236" s="2" t="s">
        <v>1003</v>
      </c>
      <c r="C236" s="6">
        <v>1</v>
      </c>
      <c r="K236" s="2" t="s">
        <v>727</v>
      </c>
      <c r="L236" s="6">
        <v>1</v>
      </c>
    </row>
    <row r="237" spans="2:12" x14ac:dyDescent="0.2">
      <c r="B237" s="2" t="s">
        <v>561</v>
      </c>
      <c r="C237" s="6">
        <v>1</v>
      </c>
      <c r="K237" s="2" t="s">
        <v>711</v>
      </c>
      <c r="L237" s="6">
        <v>1</v>
      </c>
    </row>
    <row r="238" spans="2:12" x14ac:dyDescent="0.2">
      <c r="B238" s="2" t="s">
        <v>508</v>
      </c>
      <c r="C238" s="6">
        <v>1</v>
      </c>
      <c r="K238" s="2" t="s">
        <v>319</v>
      </c>
      <c r="L238" s="6">
        <v>1</v>
      </c>
    </row>
    <row r="239" spans="2:12" x14ac:dyDescent="0.2">
      <c r="B239" s="2" t="s">
        <v>605</v>
      </c>
      <c r="C239" s="6">
        <v>1</v>
      </c>
      <c r="K239" s="2" t="s">
        <v>765</v>
      </c>
      <c r="L239" s="6">
        <v>1</v>
      </c>
    </row>
    <row r="240" spans="2:12" x14ac:dyDescent="0.2">
      <c r="B240" s="2" t="s">
        <v>568</v>
      </c>
      <c r="C240" s="6">
        <v>1</v>
      </c>
      <c r="K240" s="2" t="s">
        <v>429</v>
      </c>
      <c r="L240" s="6">
        <v>1</v>
      </c>
    </row>
    <row r="241" spans="2:12" x14ac:dyDescent="0.2">
      <c r="B241" s="2" t="s">
        <v>991</v>
      </c>
      <c r="C241" s="6">
        <v>1</v>
      </c>
      <c r="K241" s="2" t="s">
        <v>665</v>
      </c>
      <c r="L241" s="6">
        <v>1</v>
      </c>
    </row>
    <row r="242" spans="2:12" x14ac:dyDescent="0.2">
      <c r="B242" s="2" t="s">
        <v>983</v>
      </c>
      <c r="C242" s="6">
        <v>1</v>
      </c>
      <c r="K242" s="2" t="s">
        <v>926</v>
      </c>
      <c r="L242" s="6">
        <v>1</v>
      </c>
    </row>
    <row r="243" spans="2:12" x14ac:dyDescent="0.2">
      <c r="B243" s="2" t="s">
        <v>279</v>
      </c>
      <c r="C243" s="6">
        <v>1</v>
      </c>
      <c r="K243" s="2" t="s">
        <v>781</v>
      </c>
      <c r="L243" s="6">
        <v>1</v>
      </c>
    </row>
    <row r="244" spans="2:12" x14ac:dyDescent="0.2">
      <c r="B244" s="2" t="s">
        <v>1048</v>
      </c>
      <c r="C244" s="6">
        <v>1</v>
      </c>
      <c r="K244" s="2" t="s">
        <v>858</v>
      </c>
      <c r="L244" s="6">
        <v>1</v>
      </c>
    </row>
    <row r="245" spans="2:12" x14ac:dyDescent="0.2">
      <c r="B245" s="2" t="s">
        <v>125</v>
      </c>
      <c r="C245" s="6">
        <v>1</v>
      </c>
      <c r="K245" s="2" t="s">
        <v>789</v>
      </c>
      <c r="L245" s="6">
        <v>1</v>
      </c>
    </row>
    <row r="246" spans="2:12" x14ac:dyDescent="0.2">
      <c r="B246" s="2" t="s">
        <v>1036</v>
      </c>
      <c r="C246" s="6">
        <v>1</v>
      </c>
      <c r="K246" s="2" t="s">
        <v>433</v>
      </c>
      <c r="L246" s="6">
        <v>1</v>
      </c>
    </row>
    <row r="247" spans="2:12" x14ac:dyDescent="0.2">
      <c r="B247" s="2" t="s">
        <v>895</v>
      </c>
      <c r="C247" s="6">
        <v>1</v>
      </c>
      <c r="K247" s="2" t="s">
        <v>751</v>
      </c>
      <c r="L247" s="6">
        <v>1</v>
      </c>
    </row>
    <row r="248" spans="2:12" x14ac:dyDescent="0.2">
      <c r="B248" s="2" t="s">
        <v>961</v>
      </c>
      <c r="C248" s="6">
        <v>1</v>
      </c>
      <c r="K248" s="2" t="s">
        <v>88</v>
      </c>
      <c r="L248" s="6">
        <v>1</v>
      </c>
    </row>
    <row r="249" spans="2:12" x14ac:dyDescent="0.2">
      <c r="B249" s="2" t="s">
        <v>759</v>
      </c>
      <c r="C249" s="6">
        <v>1</v>
      </c>
      <c r="K249" s="2" t="s">
        <v>796</v>
      </c>
      <c r="L249" s="6">
        <v>1</v>
      </c>
    </row>
    <row r="250" spans="2:12" x14ac:dyDescent="0.2">
      <c r="B250" s="2" t="s">
        <v>810</v>
      </c>
      <c r="C250" s="6">
        <v>1</v>
      </c>
      <c r="K250" s="2" t="s">
        <v>264</v>
      </c>
      <c r="L250" s="6">
        <v>3</v>
      </c>
    </row>
    <row r="251" spans="2:12" x14ac:dyDescent="0.2">
      <c r="B251" s="2" t="s">
        <v>626</v>
      </c>
      <c r="C251" s="6">
        <v>1</v>
      </c>
      <c r="K251" s="2" t="s">
        <v>887</v>
      </c>
      <c r="L251" s="6">
        <v>1</v>
      </c>
    </row>
    <row r="252" spans="2:12" x14ac:dyDescent="0.2">
      <c r="B252" s="2" t="s">
        <v>599</v>
      </c>
      <c r="C252" s="6">
        <v>1</v>
      </c>
      <c r="K252" s="2" t="s">
        <v>331</v>
      </c>
      <c r="L252" s="6">
        <v>1</v>
      </c>
    </row>
    <row r="253" spans="2:12" x14ac:dyDescent="0.2">
      <c r="B253" s="2" t="s">
        <v>265</v>
      </c>
      <c r="C253" s="6">
        <v>1</v>
      </c>
      <c r="K253" s="2" t="s">
        <v>534</v>
      </c>
      <c r="L253" s="6">
        <v>1</v>
      </c>
    </row>
    <row r="254" spans="2:12" x14ac:dyDescent="0.2">
      <c r="B254" s="2" t="s">
        <v>488</v>
      </c>
      <c r="C254" s="6">
        <v>1</v>
      </c>
      <c r="K254" s="2" t="s">
        <v>1056</v>
      </c>
      <c r="L254" s="6">
        <v>293</v>
      </c>
    </row>
    <row r="255" spans="2:12" x14ac:dyDescent="0.2">
      <c r="B255" s="2" t="s">
        <v>728</v>
      </c>
      <c r="C255" s="6">
        <v>1</v>
      </c>
    </row>
    <row r="256" spans="2:12" x14ac:dyDescent="0.2">
      <c r="B256" s="2" t="s">
        <v>162</v>
      </c>
      <c r="C256" s="6">
        <v>1</v>
      </c>
    </row>
    <row r="257" spans="2:3" x14ac:dyDescent="0.2">
      <c r="B257" s="2" t="s">
        <v>309</v>
      </c>
      <c r="C257" s="6">
        <v>1</v>
      </c>
    </row>
    <row r="258" spans="2:3" x14ac:dyDescent="0.2">
      <c r="B258" s="2" t="s">
        <v>669</v>
      </c>
      <c r="C258" s="6">
        <v>1</v>
      </c>
    </row>
    <row r="259" spans="2:3" x14ac:dyDescent="0.2">
      <c r="B259" s="2" t="s">
        <v>612</v>
      </c>
      <c r="C259" s="6">
        <v>1</v>
      </c>
    </row>
    <row r="260" spans="2:3" x14ac:dyDescent="0.2">
      <c r="B260" s="2" t="s">
        <v>617</v>
      </c>
      <c r="C260" s="6">
        <v>1</v>
      </c>
    </row>
    <row r="261" spans="2:3" x14ac:dyDescent="0.2">
      <c r="B261" s="2" t="s">
        <v>564</v>
      </c>
      <c r="C261" s="6">
        <v>1</v>
      </c>
    </row>
    <row r="262" spans="2:3" x14ac:dyDescent="0.2">
      <c r="B262" s="2" t="s">
        <v>571</v>
      </c>
      <c r="C262" s="6">
        <v>1</v>
      </c>
    </row>
    <row r="263" spans="2:3" x14ac:dyDescent="0.2">
      <c r="B263" s="2" t="s">
        <v>927</v>
      </c>
      <c r="C263" s="6">
        <v>1</v>
      </c>
    </row>
    <row r="264" spans="2:3" x14ac:dyDescent="0.2">
      <c r="B264" s="2" t="s">
        <v>660</v>
      </c>
      <c r="C264" s="6">
        <v>1</v>
      </c>
    </row>
    <row r="265" spans="2:3" x14ac:dyDescent="0.2">
      <c r="B265" s="2" t="s">
        <v>122</v>
      </c>
      <c r="C265" s="6">
        <v>1</v>
      </c>
    </row>
    <row r="266" spans="2:3" x14ac:dyDescent="0.2">
      <c r="B266" s="2" t="s">
        <v>257</v>
      </c>
      <c r="C266" s="6">
        <v>1</v>
      </c>
    </row>
    <row r="267" spans="2:3" x14ac:dyDescent="0.2">
      <c r="B267" s="2" t="s">
        <v>1050</v>
      </c>
      <c r="C267" s="6">
        <v>1</v>
      </c>
    </row>
    <row r="268" spans="2:3" x14ac:dyDescent="0.2">
      <c r="B268" s="2" t="s">
        <v>236</v>
      </c>
      <c r="C268" s="6">
        <v>1</v>
      </c>
    </row>
    <row r="269" spans="2:3" x14ac:dyDescent="0.2">
      <c r="B269" s="2" t="s">
        <v>834</v>
      </c>
      <c r="C269" s="6">
        <v>1</v>
      </c>
    </row>
    <row r="270" spans="2:3" x14ac:dyDescent="0.2">
      <c r="B270" s="2" t="s">
        <v>367</v>
      </c>
      <c r="C270" s="6">
        <v>1</v>
      </c>
    </row>
    <row r="271" spans="2:3" x14ac:dyDescent="0.2">
      <c r="B271" s="2" t="s">
        <v>663</v>
      </c>
      <c r="C271" s="6">
        <v>1</v>
      </c>
    </row>
    <row r="272" spans="2:3" x14ac:dyDescent="0.2">
      <c r="B272" s="2" t="s">
        <v>924</v>
      </c>
      <c r="C272" s="6">
        <v>1</v>
      </c>
    </row>
    <row r="273" spans="2:3" x14ac:dyDescent="0.2">
      <c r="B273" s="2" t="s">
        <v>66</v>
      </c>
      <c r="C273" s="6">
        <v>1</v>
      </c>
    </row>
    <row r="274" spans="2:3" x14ac:dyDescent="0.2">
      <c r="B274" s="2" t="s">
        <v>778</v>
      </c>
      <c r="C274" s="6">
        <v>1</v>
      </c>
    </row>
    <row r="275" spans="2:3" x14ac:dyDescent="0.2">
      <c r="B275" s="2" t="s">
        <v>207</v>
      </c>
      <c r="C275" s="6">
        <v>1</v>
      </c>
    </row>
    <row r="276" spans="2:3" x14ac:dyDescent="0.2">
      <c r="B276" s="2" t="s">
        <v>832</v>
      </c>
      <c r="C276" s="6">
        <v>1</v>
      </c>
    </row>
    <row r="277" spans="2:3" x14ac:dyDescent="0.2">
      <c r="B277" s="2" t="s">
        <v>239</v>
      </c>
      <c r="C277" s="6">
        <v>1</v>
      </c>
    </row>
    <row r="278" spans="2:3" x14ac:dyDescent="0.2">
      <c r="B278" s="2" t="s">
        <v>629</v>
      </c>
      <c r="C278" s="6">
        <v>1</v>
      </c>
    </row>
    <row r="279" spans="2:3" x14ac:dyDescent="0.2">
      <c r="B279" s="2" t="s">
        <v>1022</v>
      </c>
      <c r="C279" s="6">
        <v>1</v>
      </c>
    </row>
    <row r="280" spans="2:3" x14ac:dyDescent="0.2">
      <c r="B280" s="2" t="s">
        <v>657</v>
      </c>
      <c r="C280" s="6">
        <v>1</v>
      </c>
    </row>
    <row r="281" spans="2:3" x14ac:dyDescent="0.2">
      <c r="B281" s="2" t="s">
        <v>464</v>
      </c>
      <c r="C281" s="6">
        <v>1</v>
      </c>
    </row>
    <row r="282" spans="2:3" x14ac:dyDescent="0.2">
      <c r="B282" s="2" t="s">
        <v>876</v>
      </c>
      <c r="C282" s="6">
        <v>1</v>
      </c>
    </row>
    <row r="283" spans="2:3" x14ac:dyDescent="0.2">
      <c r="B283" s="2" t="s">
        <v>1006</v>
      </c>
      <c r="C283" s="6">
        <v>1</v>
      </c>
    </row>
    <row r="284" spans="2:3" x14ac:dyDescent="0.2">
      <c r="B284" s="2" t="s">
        <v>218</v>
      </c>
      <c r="C284" s="6">
        <v>1</v>
      </c>
    </row>
    <row r="285" spans="2:3" x14ac:dyDescent="0.2">
      <c r="B285" s="2" t="s">
        <v>480</v>
      </c>
      <c r="C285" s="6">
        <v>1</v>
      </c>
    </row>
    <row r="286" spans="2:3" x14ac:dyDescent="0.2">
      <c r="B286" s="2" t="s">
        <v>232</v>
      </c>
      <c r="C286" s="6">
        <v>1</v>
      </c>
    </row>
    <row r="287" spans="2:3" x14ac:dyDescent="0.2">
      <c r="B287" s="2" t="s">
        <v>921</v>
      </c>
      <c r="C287" s="6">
        <v>1</v>
      </c>
    </row>
    <row r="288" spans="2:3" x14ac:dyDescent="0.2">
      <c r="B288" s="2" t="s">
        <v>909</v>
      </c>
      <c r="C288" s="6">
        <v>1</v>
      </c>
    </row>
    <row r="289" spans="2:3" x14ac:dyDescent="0.2">
      <c r="B289" s="2" t="s">
        <v>101</v>
      </c>
      <c r="C289" s="6">
        <v>1</v>
      </c>
    </row>
    <row r="290" spans="2:3" x14ac:dyDescent="0.2">
      <c r="B290" s="2" t="s">
        <v>901</v>
      </c>
      <c r="C290" s="6">
        <v>1</v>
      </c>
    </row>
    <row r="291" spans="2:3" x14ac:dyDescent="0.2">
      <c r="B291" s="2" t="s">
        <v>445</v>
      </c>
      <c r="C291" s="6">
        <v>1</v>
      </c>
    </row>
    <row r="292" spans="2:3" x14ac:dyDescent="0.2">
      <c r="B292" s="2" t="s">
        <v>699</v>
      </c>
      <c r="C292" s="6">
        <v>1</v>
      </c>
    </row>
    <row r="293" spans="2:3" x14ac:dyDescent="0.2">
      <c r="B293" s="2" t="s">
        <v>852</v>
      </c>
      <c r="C293" s="6">
        <v>1</v>
      </c>
    </row>
    <row r="294" spans="2:3" x14ac:dyDescent="0.2">
      <c r="B294" s="2" t="s">
        <v>427</v>
      </c>
      <c r="C294" s="6">
        <v>1</v>
      </c>
    </row>
    <row r="295" spans="2:3" x14ac:dyDescent="0.2">
      <c r="B295" s="2" t="s">
        <v>52</v>
      </c>
      <c r="C295" s="6">
        <v>1</v>
      </c>
    </row>
    <row r="296" spans="2:3" x14ac:dyDescent="0.2">
      <c r="B296" s="2" t="s">
        <v>1056</v>
      </c>
      <c r="C296" s="6">
        <v>293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66005-F3A9-DF4E-B183-ECF53FF7AF28}">
  <dimension ref="B2:BL297"/>
  <sheetViews>
    <sheetView topLeftCell="E1" workbookViewId="0">
      <selection activeCell="AZ79" sqref="AZ79"/>
    </sheetView>
  </sheetViews>
  <sheetFormatPr baseColWidth="10" defaultRowHeight="15" x14ac:dyDescent="0.2"/>
  <cols>
    <col min="2" max="2" width="56.6640625" bestFit="1" customWidth="1"/>
    <col min="3" max="3" width="19.1640625" bestFit="1" customWidth="1"/>
    <col min="5" max="5" width="158.33203125" bestFit="1" customWidth="1"/>
    <col min="8" max="8" width="103.6640625" bestFit="1" customWidth="1"/>
    <col min="10" max="10" width="13.83203125" bestFit="1" customWidth="1"/>
    <col min="12" max="12" width="12.6640625" bestFit="1" customWidth="1"/>
    <col min="13" max="13" width="15.5" bestFit="1" customWidth="1"/>
    <col min="14" max="14" width="4.5" bestFit="1" customWidth="1"/>
    <col min="16" max="16" width="12.6640625" bestFit="1" customWidth="1"/>
    <col min="17" max="17" width="23.5" bestFit="1" customWidth="1"/>
    <col min="19" max="19" width="89.5" bestFit="1" customWidth="1"/>
    <col min="20" max="20" width="27.6640625" bestFit="1" customWidth="1"/>
    <col min="27" max="27" width="12.6640625" bestFit="1" customWidth="1"/>
    <col min="28" max="28" width="27" bestFit="1" customWidth="1"/>
    <col min="31" max="32" width="12.6640625" bestFit="1" customWidth="1"/>
    <col min="36" max="36" width="12.6640625" bestFit="1" customWidth="1"/>
    <col min="37" max="37" width="20.33203125" bestFit="1" customWidth="1"/>
    <col min="41" max="41" width="28" bestFit="1" customWidth="1"/>
    <col min="42" max="42" width="21" bestFit="1" customWidth="1"/>
    <col min="48" max="48" width="12.6640625" bestFit="1" customWidth="1"/>
    <col min="49" max="49" width="22.1640625" bestFit="1" customWidth="1"/>
    <col min="52" max="52" width="17.5" bestFit="1" customWidth="1"/>
    <col min="53" max="53" width="22.33203125" bestFit="1" customWidth="1"/>
    <col min="59" max="59" width="39" customWidth="1"/>
  </cols>
  <sheetData>
    <row r="2" spans="2:60" x14ac:dyDescent="0.2">
      <c r="AA2" s="3" t="s">
        <v>1055</v>
      </c>
      <c r="AB2" s="3" t="s">
        <v>1077</v>
      </c>
      <c r="AE2" s="3" t="s">
        <v>1055</v>
      </c>
      <c r="AF2" s="3" t="s">
        <v>1078</v>
      </c>
      <c r="AJ2" s="3" t="s">
        <v>1055</v>
      </c>
      <c r="AK2" s="3" t="s">
        <v>1079</v>
      </c>
      <c r="AO2" s="3" t="s">
        <v>1055</v>
      </c>
      <c r="AP2" s="3" t="s">
        <v>1080</v>
      </c>
      <c r="AV2" s="3" t="s">
        <v>1055</v>
      </c>
      <c r="AW2" s="3" t="s">
        <v>1081</v>
      </c>
      <c r="AZ2" s="3" t="s">
        <v>1055</v>
      </c>
      <c r="BA2" s="3" t="s">
        <v>1082</v>
      </c>
      <c r="BG2" s="3" t="s">
        <v>1055</v>
      </c>
      <c r="BH2" s="3" t="s">
        <v>1083</v>
      </c>
    </row>
    <row r="3" spans="2:60" x14ac:dyDescent="0.2">
      <c r="B3" s="3" t="s">
        <v>1055</v>
      </c>
      <c r="C3" s="3" t="s">
        <v>1057</v>
      </c>
      <c r="E3" s="3" t="s">
        <v>1055</v>
      </c>
      <c r="F3" s="3" t="s">
        <v>1071</v>
      </c>
      <c r="H3" s="3" t="s">
        <v>1055</v>
      </c>
      <c r="I3" s="3" t="s">
        <v>1072</v>
      </c>
      <c r="J3" s="3"/>
      <c r="L3" s="3" t="s">
        <v>1055</v>
      </c>
      <c r="M3" s="3" t="s">
        <v>1074</v>
      </c>
      <c r="N3" s="5" t="s">
        <v>1088</v>
      </c>
      <c r="P3" s="3" t="s">
        <v>1055</v>
      </c>
      <c r="Q3" s="3" t="s">
        <v>1075</v>
      </c>
      <c r="S3" s="3" t="s">
        <v>1055</v>
      </c>
      <c r="T3" s="3" t="s">
        <v>1076</v>
      </c>
      <c r="AA3" s="3" t="s">
        <v>23</v>
      </c>
      <c r="AB3" s="3">
        <f>IFERROR(GETPIVOTDATA("Participación instancias",TD!$W$2,"Participación instancias",AA3),0)</f>
        <v>17</v>
      </c>
      <c r="AE3" s="3" t="s">
        <v>23</v>
      </c>
      <c r="AF3" s="3">
        <f>IFERROR(GETPIVOTDATA("Sede",TD!$Z$2,"Sede",AE3),0)</f>
        <v>228</v>
      </c>
      <c r="AJ3" s="3" t="s">
        <v>293</v>
      </c>
      <c r="AK3" s="3">
        <f>IFERROR(GETPIVOTDATA("No. Integrantes",TD!$AC$2,"No. Integrantes",AJ3),0)</f>
        <v>104</v>
      </c>
      <c r="AN3">
        <v>1</v>
      </c>
      <c r="AO3" s="3" t="s">
        <v>301</v>
      </c>
      <c r="AP3" s="3">
        <f>IFERROR(GETPIVOTDATA("Publico objetivo",TD!$AF$2,"Publico objetivo",AO3),0)</f>
        <v>34</v>
      </c>
      <c r="AQ3" s="3">
        <f>_xlfn.NUMBERVALUE(AP3&amp;","&amp;COUNTIF(AP$3:AP3,AP3))</f>
        <v>34.1</v>
      </c>
      <c r="AR3" s="3">
        <f>SMALL($AQ$3:$AQ$9,AN3)</f>
        <v>1.1000000000000001</v>
      </c>
      <c r="AS3" s="3" t="str">
        <f>INDEX($AO$3:$AO$9,MATCH(AR3,$AQ$3:$AQ$9,0))</f>
        <v>Primera infancia (de cero a 6)</v>
      </c>
      <c r="AT3" s="3">
        <f>VLOOKUP(AS3,$AO$3:$AP$9,2,0)</f>
        <v>1</v>
      </c>
      <c r="AV3" s="3" t="s">
        <v>24</v>
      </c>
      <c r="AW3" s="3">
        <f>IFERROR(GETPIVOTDATA("Apuesta inclusiva",TD!$AI$2,"Apuesta inclusiva",AV3),0)</f>
        <v>292</v>
      </c>
      <c r="AY3">
        <v>1</v>
      </c>
      <c r="AZ3" s="3" t="s">
        <v>342</v>
      </c>
      <c r="BA3" s="3">
        <f>IFERROR(GETPIVOTDATA("Enfoque temático",TD!$AL$2,"Enfoque temático",AZ3),0)</f>
        <v>8</v>
      </c>
      <c r="BB3" s="3">
        <f>_xlfn.NUMBERVALUE(BA3&amp;","&amp;COUNTIF(BA$3:BA3,BA3))</f>
        <v>8.1</v>
      </c>
      <c r="BC3" s="3">
        <f>SMALL($BB$3:$BB$9,AY3)</f>
        <v>6.1</v>
      </c>
      <c r="BD3" s="3" t="str">
        <f>INDEX($AZ$3:$AZ$9,MATCH(BC3,$BB$3:$BB$9,0))</f>
        <v>Perspectiva de género</v>
      </c>
      <c r="BE3" s="3">
        <f>VLOOKUP(BD3,$AZ$3:$BA$9,2,0)</f>
        <v>6</v>
      </c>
      <c r="BG3" s="3" t="s">
        <v>397</v>
      </c>
      <c r="BH3" s="3">
        <f>IFERROR(GETPIVOTDATA("Poblaciones",TD!$AO$2,"Poblaciones",BG3),0)</f>
        <v>2</v>
      </c>
    </row>
    <row r="4" spans="2:60" x14ac:dyDescent="0.2">
      <c r="B4" s="3" t="s">
        <v>335</v>
      </c>
      <c r="C4" s="3">
        <f>IFERROR(GETPIVOTDATA("Nombre actor",TD!$B$2,"Nombre actor",B4),0)</f>
        <v>1</v>
      </c>
      <c r="E4" s="3" t="s">
        <v>604</v>
      </c>
      <c r="F4" s="3">
        <f>IFERROR(GETPIVOTDATA("Disciplina",TD!$E$2,"Disciplina",E4),0)</f>
        <v>5</v>
      </c>
      <c r="H4" s="3" t="s">
        <v>18</v>
      </c>
      <c r="I4" s="3">
        <f>IFERROR(GETPIVOTDATA("Formato actividad",TD!$H$2,"Formato actividad",H4),0)</f>
        <v>70</v>
      </c>
      <c r="J4" s="3" t="s">
        <v>1085</v>
      </c>
      <c r="L4" s="3" t="s">
        <v>165</v>
      </c>
      <c r="M4" s="3">
        <f>IFERROR(GETPIVOTDATA("Comuna",TD!$N$2,"Comuna",L4),0)</f>
        <v>13</v>
      </c>
      <c r="N4" s="4">
        <f>M4/M$18</f>
        <v>4.4368600682593858E-2</v>
      </c>
      <c r="P4" s="3" t="s">
        <v>23</v>
      </c>
      <c r="Q4" s="3">
        <f>IFERROR(GETPIVOTDATA("Participación redes",TD!$Q$2,"Participación redes",P4),0)</f>
        <v>83</v>
      </c>
      <c r="S4" s="3" t="s">
        <v>221</v>
      </c>
      <c r="T4" s="3">
        <f>IFERROR(GETPIVOTDATA("Conocimiento instancias",TD!$T$2,"Conocimiento instancias",S4),0)</f>
        <v>1</v>
      </c>
      <c r="AA4" s="3" t="s">
        <v>24</v>
      </c>
      <c r="AB4" s="3">
        <f>IFERROR(GETPIVOTDATA("Participación instancias",TD!$W$2,"Participación instancias",AA4),0)</f>
        <v>225</v>
      </c>
      <c r="AE4" s="3" t="s">
        <v>21</v>
      </c>
      <c r="AF4" s="3">
        <f>IFERROR(GETPIVOTDATA("Sede",TD!$Z$2,"Sede",AE4),0)</f>
        <v>65</v>
      </c>
      <c r="AJ4" s="3" t="s">
        <v>326</v>
      </c>
      <c r="AK4" s="3">
        <f>IFERROR(GETPIVOTDATA("No. Integrantes",TD!$AC$2,"No. Integrantes",AJ4),0)</f>
        <v>43</v>
      </c>
      <c r="AN4">
        <v>2</v>
      </c>
      <c r="AO4" s="3" t="s">
        <v>308</v>
      </c>
      <c r="AP4" s="3">
        <f>IFERROR(GETPIVOTDATA("Publico objetivo",TD!$AF$2,"Publico objetivo",AO4),0)</f>
        <v>36</v>
      </c>
      <c r="AQ4" s="3">
        <f>_xlfn.NUMBERVALUE(AP4&amp;","&amp;COUNTIF(AP$3:AP4,AP4))</f>
        <v>36.1</v>
      </c>
      <c r="AR4" s="3">
        <f t="shared" ref="AR4:AR9" si="0">SMALL($AQ$3:$AQ$9,AN4)</f>
        <v>3.1</v>
      </c>
      <c r="AS4" s="3" t="str">
        <f t="shared" ref="AS4:AS9" si="1">INDEX($AO$3:$AO$9,MATCH(AR4,$AQ$3:$AQ$9,0))</f>
        <v>Infancias (de 7 a 12)</v>
      </c>
      <c r="AT4" s="3">
        <f t="shared" ref="AT4:AT9" si="2">VLOOKUP(AS4,$AO$3:$AP$9,2,0)</f>
        <v>3</v>
      </c>
      <c r="AV4" s="3" t="s">
        <v>818</v>
      </c>
      <c r="AW4" s="3">
        <f>IFERROR(GETPIVOTDATA("Apuesta inclusiva",TD!$AI$2,"Apuesta inclusiva",AV4),0)</f>
        <v>1</v>
      </c>
      <c r="AY4">
        <v>2</v>
      </c>
      <c r="AZ4" s="3" t="s">
        <v>302</v>
      </c>
      <c r="BA4" s="3">
        <f>IFERROR(GETPIVOTDATA("Enfoque temático",TD!$AL$2,"Enfoque temático",AZ4),0)</f>
        <v>99</v>
      </c>
      <c r="BB4" s="3">
        <f>_xlfn.NUMBERVALUE(BA4&amp;","&amp;COUNTIF(BA$3:BA4,BA4))</f>
        <v>99.1</v>
      </c>
      <c r="BC4" s="3">
        <f t="shared" ref="BC4:BC9" si="3">SMALL($BB$3:$BB$9,AY4)</f>
        <v>8.1</v>
      </c>
      <c r="BD4" s="3" t="str">
        <f t="shared" ref="BD4:BD9" si="4">INDEX($AZ$3:$AZ$9,MATCH(BC4,$BB$3:$BB$9,0))</f>
        <v>Derechos Humanos</v>
      </c>
      <c r="BE4" s="3">
        <f t="shared" ref="BE4:BE9" si="5">VLOOKUP(BD4,$AZ$3:$BA$9,2,0)</f>
        <v>8</v>
      </c>
      <c r="BG4" s="3" t="s">
        <v>527</v>
      </c>
      <c r="BH4" s="3">
        <f>IFERROR(GETPIVOTDATA("Poblaciones",TD!$AO$2,"Poblaciones",BG4),0)</f>
        <v>1</v>
      </c>
    </row>
    <row r="5" spans="2:60" x14ac:dyDescent="0.2">
      <c r="B5" s="3" t="s">
        <v>129</v>
      </c>
      <c r="C5" s="3">
        <f>IFERROR(GETPIVOTDATA("Nombre actor",TD!$B$2,"Nombre actor",B5),0)</f>
        <v>1</v>
      </c>
      <c r="E5" s="3" t="s">
        <v>610</v>
      </c>
      <c r="F5" s="3">
        <f>IFERROR(GETPIVOTDATA("Disciplina",TD!$E$2,"Disciplina",E5),0)</f>
        <v>1</v>
      </c>
      <c r="H5" s="3" t="s">
        <v>42</v>
      </c>
      <c r="I5" s="3">
        <f>IFERROR(GETPIVOTDATA("Formato actividad",TD!$H$2,"Formato actividad",H5),0)</f>
        <v>84</v>
      </c>
      <c r="J5" s="3" t="s">
        <v>1086</v>
      </c>
      <c r="L5" s="3" t="s">
        <v>20</v>
      </c>
      <c r="M5" s="3">
        <f>IFERROR(GETPIVOTDATA("Comuna",TD!$N$2,"Comuna",L5),0)</f>
        <v>12</v>
      </c>
      <c r="N5" s="4">
        <f t="shared" ref="N5:N17" si="6">M5/M$18</f>
        <v>4.0955631399317405E-2</v>
      </c>
      <c r="P5" s="3" t="s">
        <v>21</v>
      </c>
      <c r="Q5" s="3">
        <f>IFERROR(GETPIVOTDATA("Participación redes",TD!$Q$2,"Participación redes",P5),0)</f>
        <v>210</v>
      </c>
      <c r="S5" s="3" t="s">
        <v>61</v>
      </c>
      <c r="T5" s="3">
        <f>IFERROR(GETPIVOTDATA("Conocimiento instancias",TD!$T$2,"Conocimiento instancias",S5),0)</f>
        <v>4</v>
      </c>
      <c r="AA5" s="3" t="s">
        <v>21</v>
      </c>
      <c r="AB5" s="3">
        <f>IFERROR(GETPIVOTDATA("Participación instancias",TD!$W$2,"Participación instancias",AA5),0)</f>
        <v>51</v>
      </c>
      <c r="AE5" s="3" t="s">
        <v>1056</v>
      </c>
      <c r="AF5" s="3">
        <f>SUM(AF3:AF4)</f>
        <v>293</v>
      </c>
      <c r="AJ5" s="3" t="s">
        <v>1054</v>
      </c>
      <c r="AK5" s="3">
        <f>IFERROR(GETPIVOTDATA("No. Integrantes",TD!$AC$2,"No. Integrantes",AJ5),0)</f>
        <v>1</v>
      </c>
      <c r="AN5">
        <v>3</v>
      </c>
      <c r="AO5" s="3" t="s">
        <v>294</v>
      </c>
      <c r="AP5" s="3">
        <f>IFERROR(GETPIVOTDATA("Publico objetivo",TD!$AF$2,"Publico objetivo",AO5),0)</f>
        <v>14</v>
      </c>
      <c r="AQ5" s="3">
        <f>_xlfn.NUMBERVALUE(AP5&amp;","&amp;COUNTIF(AP$3:AP5,AP5))</f>
        <v>14.1</v>
      </c>
      <c r="AR5" s="3">
        <f t="shared" si="0"/>
        <v>14.1</v>
      </c>
      <c r="AS5" s="3" t="str">
        <f t="shared" si="1"/>
        <v>Adultos mayores (60 y más)</v>
      </c>
      <c r="AT5" s="3">
        <f t="shared" si="2"/>
        <v>14</v>
      </c>
      <c r="AV5" s="3" t="s">
        <v>1056</v>
      </c>
      <c r="AW5" s="3">
        <f>SUM(AW3:AW4)</f>
        <v>293</v>
      </c>
      <c r="AY5">
        <v>3</v>
      </c>
      <c r="AZ5" s="3" t="s">
        <v>295</v>
      </c>
      <c r="BA5" s="3">
        <f>IFERROR(GETPIVOTDATA("Enfoque temático",TD!$AL$2,"Enfoque temático",AZ5),0)</f>
        <v>37</v>
      </c>
      <c r="BB5" s="3">
        <f>_xlfn.NUMBERVALUE(BA5&amp;","&amp;COUNTIF(BA$3:BA5,BA5))</f>
        <v>37.1</v>
      </c>
      <c r="BC5" s="3">
        <f t="shared" si="3"/>
        <v>13.1</v>
      </c>
      <c r="BD5" s="3" t="str">
        <f t="shared" si="4"/>
        <v>Paz y post-conflicto</v>
      </c>
      <c r="BE5" s="3">
        <f t="shared" si="5"/>
        <v>13</v>
      </c>
      <c r="BG5" s="3" t="s">
        <v>322</v>
      </c>
      <c r="BH5" s="3">
        <f>IFERROR(GETPIVOTDATA("Poblaciones",TD!$AO$2,"Poblaciones",BG5),0)</f>
        <v>1</v>
      </c>
    </row>
    <row r="6" spans="2:60" x14ac:dyDescent="0.2">
      <c r="B6" s="3" t="s">
        <v>90</v>
      </c>
      <c r="C6" s="3">
        <f>IFERROR(GETPIVOTDATA("Nombre actor",TD!$B$2,"Nombre actor",B6),0)</f>
        <v>1</v>
      </c>
      <c r="E6" s="3" t="s">
        <v>474</v>
      </c>
      <c r="F6" s="3">
        <f>IFERROR(GETPIVOTDATA("Disciplina",TD!$E$2,"Disciplina",E6),0)</f>
        <v>1</v>
      </c>
      <c r="H6" s="3" t="s">
        <v>312</v>
      </c>
      <c r="I6" s="3">
        <f>IFERROR(GETPIVOTDATA("Formato actividad",TD!$H$2,"Formato actividad",H6),0)</f>
        <v>26</v>
      </c>
      <c r="J6" s="3" t="s">
        <v>312</v>
      </c>
      <c r="L6" s="3" t="s">
        <v>284</v>
      </c>
      <c r="M6" s="3">
        <f>IFERROR(GETPIVOTDATA("Comuna",TD!$N$2,"Comuna",L6),0)</f>
        <v>35</v>
      </c>
      <c r="N6" s="4">
        <f t="shared" si="6"/>
        <v>0.11945392491467577</v>
      </c>
      <c r="P6" s="3" t="s">
        <v>1056</v>
      </c>
      <c r="Q6" s="3">
        <f>SUM(Q4:Q5)</f>
        <v>293</v>
      </c>
      <c r="S6" s="3" t="s">
        <v>35</v>
      </c>
      <c r="T6" s="3">
        <f>IFERROR(GETPIVOTDATA("Conocimiento instancias",TD!$T$2,"Conocimiento instancias",S6),0)</f>
        <v>19</v>
      </c>
      <c r="AA6" s="3" t="s">
        <v>1056</v>
      </c>
      <c r="AB6" s="3">
        <f>SUM(AB3:AB5)</f>
        <v>293</v>
      </c>
      <c r="AJ6" s="3" t="s">
        <v>350</v>
      </c>
      <c r="AK6" s="3">
        <f>IFERROR(GETPIVOTDATA("No. Integrantes",TD!$AC$2,"No. Integrantes",AJ6),0)</f>
        <v>33</v>
      </c>
      <c r="AN6">
        <v>4</v>
      </c>
      <c r="AO6" s="3" t="s">
        <v>321</v>
      </c>
      <c r="AP6" s="3">
        <f>IFERROR(GETPIVOTDATA("Publico objetivo",TD!$AF$2,"Publico objetivo",AO6),0)</f>
        <v>134</v>
      </c>
      <c r="AQ6" s="3">
        <f>_xlfn.NUMBERVALUE(AP6&amp;","&amp;COUNTIF(AP$3:AP6,AP6))</f>
        <v>134.1</v>
      </c>
      <c r="AR6" s="3">
        <f t="shared" si="0"/>
        <v>34.1</v>
      </c>
      <c r="AS6" s="3" t="str">
        <f t="shared" si="1"/>
        <v>Adolescentes y  jóvenes (de 13 a 28)</v>
      </c>
      <c r="AT6" s="3">
        <f t="shared" si="2"/>
        <v>34</v>
      </c>
      <c r="AY6">
        <v>4</v>
      </c>
      <c r="AZ6" s="3" t="s">
        <v>351</v>
      </c>
      <c r="BA6" s="3">
        <f>IFERROR(GETPIVOTDATA("Enfoque temático",TD!$AL$2,"Enfoque temático",AZ6),0)</f>
        <v>26</v>
      </c>
      <c r="BB6" s="3">
        <f>_xlfn.NUMBERVALUE(BA6&amp;","&amp;COUNTIF(BA$3:BA6,BA6))</f>
        <v>26.1</v>
      </c>
      <c r="BC6" s="3">
        <f t="shared" si="3"/>
        <v>26.1</v>
      </c>
      <c r="BD6" s="3" t="str">
        <f t="shared" si="4"/>
        <v>Medio Ambiente</v>
      </c>
      <c r="BE6" s="3">
        <f t="shared" si="5"/>
        <v>26</v>
      </c>
      <c r="BG6" s="3" t="s">
        <v>327</v>
      </c>
      <c r="BH6" s="3">
        <f>IFERROR(GETPIVOTDATA("Poblaciones",TD!$AO$2,"Poblaciones",BG6),0)</f>
        <v>1</v>
      </c>
    </row>
    <row r="7" spans="2:60" x14ac:dyDescent="0.2">
      <c r="B7" s="3" t="s">
        <v>744</v>
      </c>
      <c r="C7" s="3">
        <f>IFERROR(GETPIVOTDATA("Nombre actor",TD!$B$2,"Nombre actor",B7),0)</f>
        <v>1</v>
      </c>
      <c r="E7" s="3" t="s">
        <v>485</v>
      </c>
      <c r="F7" s="3">
        <f>IFERROR(GETPIVOTDATA("Disciplina",TD!$E$2,"Disciplina",E7),0)</f>
        <v>1</v>
      </c>
      <c r="H7" s="3" t="s">
        <v>24</v>
      </c>
      <c r="I7" s="3">
        <f>IFERROR(GETPIVOTDATA("Formato actividad",TD!$H$2,"Formato actividad",H7),0)</f>
        <v>1</v>
      </c>
      <c r="J7" s="3" t="s">
        <v>24</v>
      </c>
      <c r="L7" s="3" t="s">
        <v>60</v>
      </c>
      <c r="M7" s="3">
        <f>IFERROR(GETPIVOTDATA("Comuna",TD!$N$2,"Comuna",L7),0)</f>
        <v>24</v>
      </c>
      <c r="N7" s="4">
        <f t="shared" si="6"/>
        <v>8.191126279863481E-2</v>
      </c>
      <c r="S7" s="3" t="s">
        <v>256</v>
      </c>
      <c r="T7" s="3">
        <f>IFERROR(GETPIVOTDATA("Conocimiento instancias",TD!$T$2,"Conocimiento instancias",S7),0)</f>
        <v>1</v>
      </c>
      <c r="AJ7" s="3" t="s">
        <v>423</v>
      </c>
      <c r="AK7" s="3">
        <f>IFERROR(GETPIVOTDATA("No. Integrantes",TD!$AC$2,"No. Integrantes",AJ7),0)</f>
        <v>13</v>
      </c>
      <c r="AN7">
        <v>5</v>
      </c>
      <c r="AO7" s="3" t="s">
        <v>471</v>
      </c>
      <c r="AP7" s="3">
        <f>IFERROR(GETPIVOTDATA("Publico objetivo",TD!$AF$2,"Publico objetivo",AO7),0)</f>
        <v>3</v>
      </c>
      <c r="AQ7" s="3">
        <f>_xlfn.NUMBERVALUE(AP7&amp;","&amp;COUNTIF(AP$3:AP7,AP7))</f>
        <v>3.1</v>
      </c>
      <c r="AR7" s="3">
        <f t="shared" si="0"/>
        <v>36.1</v>
      </c>
      <c r="AS7" s="3" t="str">
        <f t="shared" si="1"/>
        <v>Adultos (de 29 a 59)</v>
      </c>
      <c r="AT7" s="3">
        <f t="shared" si="2"/>
        <v>36</v>
      </c>
      <c r="AY7">
        <v>5</v>
      </c>
      <c r="AZ7" s="3" t="s">
        <v>24</v>
      </c>
      <c r="BA7" s="3">
        <f>IFERROR(GETPIVOTDATA("Enfoque temático",TD!$AL$2,"Enfoque temático",AZ7),0)</f>
        <v>104</v>
      </c>
      <c r="BB7" s="3">
        <f>_xlfn.NUMBERVALUE(BA7&amp;","&amp;COUNTIF(BA$3:BA7,BA7))</f>
        <v>104.1</v>
      </c>
      <c r="BC7" s="3">
        <f t="shared" si="3"/>
        <v>37.1</v>
      </c>
      <c r="BD7" s="3" t="str">
        <f t="shared" si="4"/>
        <v>Identidad Local</v>
      </c>
      <c r="BE7" s="3">
        <f t="shared" si="5"/>
        <v>37</v>
      </c>
      <c r="BG7" s="3" t="s">
        <v>792</v>
      </c>
      <c r="BH7" s="3">
        <f>IFERROR(GETPIVOTDATA("Poblaciones",TD!$AO$2,"Poblaciones",BG7),0)</f>
        <v>1</v>
      </c>
    </row>
    <row r="8" spans="2:60" x14ac:dyDescent="0.2">
      <c r="B8" s="3" t="s">
        <v>539</v>
      </c>
      <c r="C8" s="3">
        <f>IFERROR(GETPIVOTDATA("Nombre actor",TD!$B$2,"Nombre actor",B8),0)</f>
        <v>1</v>
      </c>
      <c r="E8" s="3" t="s">
        <v>848</v>
      </c>
      <c r="F8" s="3">
        <f>IFERROR(GETPIVOTDATA("Disciplina",TD!$E$2,"Disciplina",E8),0)</f>
        <v>1</v>
      </c>
      <c r="H8" s="3" t="s">
        <v>282</v>
      </c>
      <c r="I8" s="3">
        <f>IFERROR(GETPIVOTDATA("Formato actividad",TD!$H$2,"Formato actividad",H8),0)</f>
        <v>11</v>
      </c>
      <c r="J8" s="3" t="s">
        <v>282</v>
      </c>
      <c r="L8" s="3" t="s">
        <v>97</v>
      </c>
      <c r="M8" s="3">
        <f>IFERROR(GETPIVOTDATA("Comuna",TD!$N$2,"Comuna",L8),0)</f>
        <v>19</v>
      </c>
      <c r="N8" s="4">
        <f t="shared" si="6"/>
        <v>6.4846416382252553E-2</v>
      </c>
      <c r="S8" s="3" t="s">
        <v>111</v>
      </c>
      <c r="T8" s="3">
        <f>IFERROR(GETPIVOTDATA("Conocimiento instancias",TD!$T$2,"Conocimiento instancias",S8),0)</f>
        <v>5</v>
      </c>
      <c r="AJ8" s="3" t="s">
        <v>289</v>
      </c>
      <c r="AK8" s="3">
        <f>IFERROR(GETPIVOTDATA("No. Integrantes",TD!$AC$2,"No. Integrantes",AJ8),0)</f>
        <v>22</v>
      </c>
      <c r="AN8">
        <v>6</v>
      </c>
      <c r="AO8" s="3" t="s">
        <v>24</v>
      </c>
      <c r="AP8" s="3">
        <f>IFERROR(GETPIVOTDATA("Publico objetivo",TD!$AF$2,"Publico objetivo",AO8),0)</f>
        <v>71</v>
      </c>
      <c r="AQ8" s="3">
        <f>_xlfn.NUMBERVALUE(AP8&amp;","&amp;COUNTIF(AP$3:AP8,AP8))</f>
        <v>71.099999999999994</v>
      </c>
      <c r="AR8" s="3">
        <f t="shared" si="0"/>
        <v>71.099999999999994</v>
      </c>
      <c r="AS8" s="3" t="str">
        <f t="shared" si="1"/>
        <v>No reporta</v>
      </c>
      <c r="AT8" s="3">
        <f t="shared" si="2"/>
        <v>71</v>
      </c>
      <c r="AY8">
        <v>6</v>
      </c>
      <c r="AZ8" s="3" t="s">
        <v>314</v>
      </c>
      <c r="BA8" s="3">
        <f>IFERROR(GETPIVOTDATA("Enfoque temático",TD!$AL$2,"Enfoque temático",AZ8),0)</f>
        <v>13</v>
      </c>
      <c r="BB8" s="3">
        <f>_xlfn.NUMBERVALUE(BA8&amp;","&amp;COUNTIF(BA$3:BA8,BA8))</f>
        <v>13.1</v>
      </c>
      <c r="BC8" s="3">
        <f t="shared" si="3"/>
        <v>99.1</v>
      </c>
      <c r="BD8" s="3" t="str">
        <f t="shared" si="4"/>
        <v>Diversidad cultural</v>
      </c>
      <c r="BE8" s="3">
        <f t="shared" si="5"/>
        <v>99</v>
      </c>
      <c r="BG8" s="3" t="s">
        <v>366</v>
      </c>
      <c r="BH8" s="3">
        <f>IFERROR(GETPIVOTDATA("Poblaciones",TD!$AO$2,"Poblaciones",BG8),0)</f>
        <v>2</v>
      </c>
    </row>
    <row r="9" spans="2:60" x14ac:dyDescent="0.2">
      <c r="B9" s="3" t="s">
        <v>358</v>
      </c>
      <c r="C9" s="3">
        <f>IFERROR(GETPIVOTDATA("Nombre actor",TD!$B$2,"Nombre actor",B9),0)</f>
        <v>1</v>
      </c>
      <c r="E9" s="3" t="s">
        <v>642</v>
      </c>
      <c r="F9" s="3">
        <f>IFERROR(GETPIVOTDATA("Disciplina",TD!$E$2,"Disciplina",E9),0)</f>
        <v>1</v>
      </c>
      <c r="H9" s="3" t="s">
        <v>47</v>
      </c>
      <c r="I9" s="3">
        <f>IFERROR(GETPIVOTDATA("Formato actividad",TD!$H$2,"Formato actividad",H9),0)</f>
        <v>101</v>
      </c>
      <c r="J9" s="3" t="s">
        <v>1087</v>
      </c>
      <c r="L9" s="3" t="s">
        <v>84</v>
      </c>
      <c r="M9" s="3">
        <f>IFERROR(GETPIVOTDATA("Comuna",TD!$N$2,"Comuna",L9),0)</f>
        <v>7</v>
      </c>
      <c r="N9" s="4">
        <f t="shared" si="6"/>
        <v>2.3890784982935155E-2</v>
      </c>
      <c r="S9" s="3" t="s">
        <v>24</v>
      </c>
      <c r="T9" s="3">
        <f>IFERROR(GETPIVOTDATA("Conocimiento instancias",TD!$T$2,"Conocimiento instancias",S9),0)</f>
        <v>225</v>
      </c>
      <c r="AJ9" s="3" t="s">
        <v>320</v>
      </c>
      <c r="AK9" s="3">
        <f>IFERROR(GETPIVOTDATA("No. Integrantes",TD!$AC$2,"No. Integrantes",AJ9),0)</f>
        <v>8</v>
      </c>
      <c r="AN9">
        <v>7</v>
      </c>
      <c r="AO9" s="3" t="s">
        <v>990</v>
      </c>
      <c r="AP9" s="3">
        <f>IFERROR(GETPIVOTDATA("Publico objetivo",TD!$AF$2,"Publico objetivo",AO9),0)</f>
        <v>1</v>
      </c>
      <c r="AQ9" s="3">
        <f>_xlfn.NUMBERVALUE(AP9&amp;","&amp;COUNTIF(AP$3:AP9,AP9))</f>
        <v>1.1000000000000001</v>
      </c>
      <c r="AR9" s="3">
        <f t="shared" si="0"/>
        <v>134.1</v>
      </c>
      <c r="AS9" s="3" t="str">
        <f t="shared" si="1"/>
        <v>General</v>
      </c>
      <c r="AT9" s="3">
        <f t="shared" si="2"/>
        <v>134</v>
      </c>
      <c r="AY9">
        <v>7</v>
      </c>
      <c r="AZ9" s="3" t="s">
        <v>809</v>
      </c>
      <c r="BA9" s="3">
        <f>IFERROR(GETPIVOTDATA("Enfoque temático",TD!$AL$2,"Enfoque temático",AZ9),0)</f>
        <v>6</v>
      </c>
      <c r="BB9" s="3">
        <f>_xlfn.NUMBERVALUE(BA9&amp;","&amp;COUNTIF(BA$3:BA9,BA9))</f>
        <v>6.1</v>
      </c>
      <c r="BC9" s="3">
        <f t="shared" si="3"/>
        <v>104.1</v>
      </c>
      <c r="BD9" s="3" t="str">
        <f t="shared" si="4"/>
        <v>No reporta</v>
      </c>
      <c r="BE9" s="3">
        <f t="shared" si="5"/>
        <v>104</v>
      </c>
      <c r="BG9" s="3" t="s">
        <v>978</v>
      </c>
      <c r="BH9" s="3">
        <f>IFERROR(GETPIVOTDATA("Poblaciones",TD!$AO$2,"Poblaciones",BG9),0)</f>
        <v>1</v>
      </c>
    </row>
    <row r="10" spans="2:60" x14ac:dyDescent="0.2">
      <c r="B10" s="3" t="s">
        <v>245</v>
      </c>
      <c r="C10" s="3">
        <f>IFERROR(GETPIVOTDATA("Nombre actor",TD!$B$2,"Nombre actor",B10),0)</f>
        <v>1</v>
      </c>
      <c r="E10" s="3" t="s">
        <v>1028</v>
      </c>
      <c r="F10" s="3">
        <f>IFERROR(GETPIVOTDATA("Disciplina",TD!$E$2,"Disciplina",E10),0)</f>
        <v>1</v>
      </c>
      <c r="H10" s="3" t="s">
        <v>1056</v>
      </c>
      <c r="I10" s="3">
        <f>SUM(I4:I9)</f>
        <v>293</v>
      </c>
      <c r="L10" s="3" t="s">
        <v>74</v>
      </c>
      <c r="M10" s="3">
        <f>IFERROR(GETPIVOTDATA("Comuna",TD!$N$2,"Comuna",L10),0)</f>
        <v>16</v>
      </c>
      <c r="N10" s="4">
        <f t="shared" si="6"/>
        <v>5.4607508532423209E-2</v>
      </c>
      <c r="S10" s="3" t="s">
        <v>22</v>
      </c>
      <c r="T10" s="3">
        <f>IFERROR(GETPIVOTDATA("Conocimiento instancias",TD!$T$2,"Conocimiento instancias",S10),0)</f>
        <v>25</v>
      </c>
      <c r="AJ10" s="3" t="s">
        <v>24</v>
      </c>
      <c r="AK10" s="3">
        <f>IFERROR(GETPIVOTDATA("No. Integrantes",TD!$AC$2,"No. Integrantes",AJ10),0)</f>
        <v>69</v>
      </c>
      <c r="AO10" s="3" t="s">
        <v>1056</v>
      </c>
      <c r="AP10" s="3">
        <f>SUM(AP3:AP9)</f>
        <v>293</v>
      </c>
      <c r="AZ10" s="3" t="s">
        <v>1056</v>
      </c>
      <c r="BA10" s="3">
        <f>SUM(BA3:BA9)</f>
        <v>293</v>
      </c>
      <c r="BG10" s="3" t="s">
        <v>24</v>
      </c>
      <c r="BH10" s="3">
        <f>IFERROR(GETPIVOTDATA("Poblaciones",TD!$AO$2,"Poblaciones",BG10),0)</f>
        <v>75</v>
      </c>
    </row>
    <row r="11" spans="2:60" x14ac:dyDescent="0.2">
      <c r="B11" s="3" t="s">
        <v>148</v>
      </c>
      <c r="C11" s="3">
        <f>IFERROR(GETPIVOTDATA("Nombre actor",TD!$B$2,"Nombre actor",B11),0)</f>
        <v>1</v>
      </c>
      <c r="E11" s="3" t="s">
        <v>795</v>
      </c>
      <c r="F11" s="3">
        <f>IFERROR(GETPIVOTDATA("Disciplina",TD!$E$2,"Disciplina",E11),0)</f>
        <v>1</v>
      </c>
      <c r="L11" s="3" t="s">
        <v>89</v>
      </c>
      <c r="M11" s="3">
        <f>IFERROR(GETPIVOTDATA("Comuna",TD!$N$2,"Comuna",L11),0)</f>
        <v>65</v>
      </c>
      <c r="N11" s="4">
        <f t="shared" si="6"/>
        <v>0.22184300341296928</v>
      </c>
      <c r="S11" s="3" t="s">
        <v>30</v>
      </c>
      <c r="T11" s="3">
        <f>IFERROR(GETPIVOTDATA("Conocimiento instancias",TD!$T$2,"Conocimiento instancias",S11),0)</f>
        <v>12</v>
      </c>
      <c r="AJ11" s="3" t="s">
        <v>1056</v>
      </c>
      <c r="AK11" s="3">
        <f>SUM(AK3:AK10)</f>
        <v>293</v>
      </c>
      <c r="BG11" s="3" t="s">
        <v>357</v>
      </c>
      <c r="BH11" s="3">
        <f>IFERROR(GETPIVOTDATA("Poblaciones",TD!$AO$2,"Poblaciones",BG11),0)</f>
        <v>6</v>
      </c>
    </row>
    <row r="12" spans="2:60" x14ac:dyDescent="0.2">
      <c r="B12" s="3" t="s">
        <v>141</v>
      </c>
      <c r="C12" s="3">
        <f>IFERROR(GETPIVOTDATA("Nombre actor",TD!$B$2,"Nombre actor",B12),0)</f>
        <v>1</v>
      </c>
      <c r="E12" s="3" t="s">
        <v>432</v>
      </c>
      <c r="F12" s="3">
        <f>IFERROR(GETPIVOTDATA("Disciplina",TD!$E$2,"Disciplina",E12),0)</f>
        <v>1</v>
      </c>
      <c r="H12" s="3" t="s">
        <v>1087</v>
      </c>
      <c r="I12" s="3">
        <f>INDEX($I$4:$I$9,MATCH(H12,$J$4:$J$9,0))</f>
        <v>101</v>
      </c>
      <c r="L12" s="3" t="s">
        <v>79</v>
      </c>
      <c r="M12" s="3">
        <f>IFERROR(GETPIVOTDATA("Comuna",TD!$N$2,"Comuna",L12),0)</f>
        <v>13</v>
      </c>
      <c r="N12" s="4">
        <f t="shared" si="6"/>
        <v>4.4368600682593858E-2</v>
      </c>
      <c r="S12" s="3" t="s">
        <v>189</v>
      </c>
      <c r="T12" s="3">
        <f>IFERROR(GETPIVOTDATA("Conocimiento instancias",TD!$T$2,"Conocimiento instancias",S12),0)</f>
        <v>1</v>
      </c>
      <c r="BG12" s="3" t="s">
        <v>521</v>
      </c>
      <c r="BH12" s="3">
        <f>IFERROR(GETPIVOTDATA("Poblaciones",TD!$AO$2,"Poblaciones",BG12),0)</f>
        <v>1</v>
      </c>
    </row>
    <row r="13" spans="2:60" x14ac:dyDescent="0.2">
      <c r="B13" s="3" t="s">
        <v>15</v>
      </c>
      <c r="C13" s="3">
        <f>IFERROR(GETPIVOTDATA("Nombre actor",TD!$B$2,"Nombre actor",B13),0)</f>
        <v>1</v>
      </c>
      <c r="E13" s="3" t="s">
        <v>337</v>
      </c>
      <c r="F13" s="3">
        <f>IFERROR(GETPIVOTDATA("Disciplina",TD!$E$2,"Disciplina",E13),0)</f>
        <v>2</v>
      </c>
      <c r="H13" s="3" t="s">
        <v>1086</v>
      </c>
      <c r="I13" s="3">
        <f t="shared" ref="I13:I16" si="7">INDEX($I$4:$I$9,MATCH(H13,$J$4:$J$9,0))</f>
        <v>84</v>
      </c>
      <c r="L13" s="3" t="s">
        <v>69</v>
      </c>
      <c r="M13" s="3">
        <f>IFERROR(GETPIVOTDATA("Comuna",TD!$N$2,"Comuna",L13),0)</f>
        <v>33</v>
      </c>
      <c r="N13" s="4">
        <f t="shared" si="6"/>
        <v>0.11262798634812286</v>
      </c>
      <c r="S13" s="3" t="s">
        <v>1056</v>
      </c>
      <c r="T13" s="3">
        <f>SUM(T4:T12)</f>
        <v>293</v>
      </c>
      <c r="BG13" s="3" t="s">
        <v>945</v>
      </c>
      <c r="BH13" s="3">
        <f>IFERROR(GETPIVOTDATA("Poblaciones",TD!$AO$2,"Poblaciones",BG13),0)</f>
        <v>2</v>
      </c>
    </row>
    <row r="14" spans="2:60" x14ac:dyDescent="0.2">
      <c r="B14" s="3" t="s">
        <v>581</v>
      </c>
      <c r="C14" s="3">
        <f>IFERROR(GETPIVOTDATA("Nombre actor",TD!$B$2,"Nombre actor",B14),0)</f>
        <v>1</v>
      </c>
      <c r="E14" s="3" t="s">
        <v>593</v>
      </c>
      <c r="F14" s="3">
        <f>IFERROR(GETPIVOTDATA("Disciplina",TD!$E$2,"Disciplina",E14),0)</f>
        <v>1</v>
      </c>
      <c r="H14" s="3" t="s">
        <v>1085</v>
      </c>
      <c r="I14" s="3">
        <f t="shared" si="7"/>
        <v>70</v>
      </c>
      <c r="L14" s="3" t="s">
        <v>235</v>
      </c>
      <c r="M14" s="3">
        <f>IFERROR(GETPIVOTDATA("Comuna",TD!$N$2,"Comuna",L14),0)</f>
        <v>6</v>
      </c>
      <c r="N14" s="4">
        <f t="shared" si="6"/>
        <v>2.0477815699658702E-2</v>
      </c>
      <c r="BG14" s="3" t="s">
        <v>747</v>
      </c>
      <c r="BH14" s="3">
        <f>IFERROR(GETPIVOTDATA("Poblaciones",TD!$AO$2,"Poblaciones",BG14),0)</f>
        <v>1</v>
      </c>
    </row>
    <row r="15" spans="2:60" x14ac:dyDescent="0.2">
      <c r="B15" s="3" t="s">
        <v>788</v>
      </c>
      <c r="C15" s="3">
        <f>IFERROR(GETPIVOTDATA("Nombre actor",TD!$B$2,"Nombre actor",B15),0)</f>
        <v>1</v>
      </c>
      <c r="E15" s="3" t="s">
        <v>908</v>
      </c>
      <c r="F15" s="3">
        <f>IFERROR(GETPIVOTDATA("Disciplina",TD!$E$2,"Disciplina",E15),0)</f>
        <v>1</v>
      </c>
      <c r="H15" s="3" t="s">
        <v>282</v>
      </c>
      <c r="I15" s="3">
        <f t="shared" si="7"/>
        <v>11</v>
      </c>
      <c r="L15" s="3" t="s">
        <v>29</v>
      </c>
      <c r="M15" s="3">
        <f>IFERROR(GETPIVOTDATA("Comuna",TD!$N$2,"Comuna",L15),0)</f>
        <v>28</v>
      </c>
      <c r="N15" s="4">
        <f t="shared" si="6"/>
        <v>9.556313993174062E-2</v>
      </c>
      <c r="R15">
        <v>1</v>
      </c>
      <c r="S15" s="3" t="s">
        <v>221</v>
      </c>
      <c r="T15" s="3">
        <f>SUMIF($S$4:$S$12,"*"&amp;S15&amp;"*",$T$4:$T$12)</f>
        <v>33</v>
      </c>
      <c r="U15" s="3">
        <f>_xlfn.NUMBERVALUE(T15&amp;","&amp;COUNTIF(T$15:T15,T15))</f>
        <v>33.1</v>
      </c>
      <c r="V15" s="3">
        <f>SMALL($U$15:$U$25,R15)</f>
        <v>1.1000000000000001</v>
      </c>
      <c r="W15" s="3" t="str">
        <f>INDEX($S$15:$S$25,MATCH(V15,$U$15:$U$25,0))</f>
        <v>Secretaría de cultura</v>
      </c>
      <c r="X15" s="3">
        <f>VLOOKUP(W15,$S$15:$T$25,2,0)</f>
        <v>1</v>
      </c>
      <c r="BG15" s="3" t="s">
        <v>987</v>
      </c>
      <c r="BH15" s="3">
        <f>IFERROR(GETPIVOTDATA("Poblaciones",TD!$AO$2,"Poblaciones",BG15),0)</f>
        <v>1</v>
      </c>
    </row>
    <row r="16" spans="2:60" x14ac:dyDescent="0.2">
      <c r="B16" s="3" t="s">
        <v>942</v>
      </c>
      <c r="C16" s="3">
        <f>IFERROR(GETPIVOTDATA("Nombre actor",TD!$B$2,"Nombre actor",B16),0)</f>
        <v>1</v>
      </c>
      <c r="E16" s="3" t="s">
        <v>330</v>
      </c>
      <c r="F16" s="3">
        <f>IFERROR(GETPIVOTDATA("Disciplina",TD!$E$2,"Disciplina",E16),0)</f>
        <v>1</v>
      </c>
      <c r="H16" s="3" t="s">
        <v>312</v>
      </c>
      <c r="I16" s="3">
        <f t="shared" si="7"/>
        <v>26</v>
      </c>
      <c r="L16" s="3" t="s">
        <v>260</v>
      </c>
      <c r="M16" s="3">
        <f>IFERROR(GETPIVOTDATA("Comuna",TD!$N$2,"Comuna",L16),0)</f>
        <v>21</v>
      </c>
      <c r="N16" s="4">
        <f t="shared" si="6"/>
        <v>7.1672354948805458E-2</v>
      </c>
      <c r="R16">
        <v>2</v>
      </c>
      <c r="S16" s="3" t="s">
        <v>1089</v>
      </c>
      <c r="T16" s="3">
        <f t="shared" ref="T16:T25" si="8">SUMIF($S$4:$S$12,"*"&amp;S16&amp;"*",$T$4:$T$12)</f>
        <v>24</v>
      </c>
      <c r="U16" s="3">
        <f>_xlfn.NUMBERVALUE(T16&amp;","&amp;COUNTIF(T$15:T16,T16))</f>
        <v>24.1</v>
      </c>
      <c r="V16" s="3">
        <f t="shared" ref="V16:V25" si="9">SMALL($U$15:$U$25,R16)</f>
        <v>1.2</v>
      </c>
      <c r="W16" s="3" t="str">
        <f t="shared" ref="W16:W25" si="10">INDEX($S$15:$S$25,MATCH(V16,$U$15:$U$25,0))</f>
        <v>casa de la cultura</v>
      </c>
      <c r="X16" s="3">
        <f t="shared" ref="X16:X25" si="11">VLOOKUP(W16,$S$15:$T$25,2,0)</f>
        <v>1</v>
      </c>
      <c r="BG16" s="3" t="s">
        <v>884</v>
      </c>
      <c r="BH16" s="3">
        <f>IFERROR(GETPIVOTDATA("Poblaciones",TD!$AO$2,"Poblaciones",BG16),0)</f>
        <v>1</v>
      </c>
    </row>
    <row r="17" spans="2:60" x14ac:dyDescent="0.2">
      <c r="B17" s="3" t="s">
        <v>1034</v>
      </c>
      <c r="C17" s="3">
        <f>IFERROR(GETPIVOTDATA("Nombre actor",TD!$B$2,"Nombre actor",B17),0)</f>
        <v>1</v>
      </c>
      <c r="E17" s="3" t="s">
        <v>597</v>
      </c>
      <c r="F17" s="3">
        <f>IFERROR(GETPIVOTDATA("Disciplina",TD!$E$2,"Disciplina",E17),0)</f>
        <v>3</v>
      </c>
      <c r="L17" s="3" t="s">
        <v>24</v>
      </c>
      <c r="M17" s="3">
        <f>IFERROR(GETPIVOTDATA("Comuna",TD!$N$2,"Comuna",L17),0)</f>
        <v>1</v>
      </c>
      <c r="N17" s="4">
        <f t="shared" si="6"/>
        <v>3.4129692832764505E-3</v>
      </c>
      <c r="R17">
        <v>3</v>
      </c>
      <c r="S17" s="3" t="s">
        <v>111</v>
      </c>
      <c r="T17" s="3">
        <f t="shared" si="8"/>
        <v>5</v>
      </c>
      <c r="U17" s="3">
        <f>_xlfn.NUMBERVALUE(T17&amp;","&amp;COUNTIF(T$15:T17,T17))</f>
        <v>5.0999999999999996</v>
      </c>
      <c r="V17" s="3">
        <f t="shared" si="9"/>
        <v>1.3</v>
      </c>
      <c r="W17" s="3" t="str">
        <f t="shared" si="10"/>
        <v>INDER</v>
      </c>
      <c r="X17" s="3">
        <f t="shared" si="11"/>
        <v>1</v>
      </c>
      <c r="BG17" s="3" t="s">
        <v>512</v>
      </c>
      <c r="BH17" s="3">
        <f>IFERROR(GETPIVOTDATA("Poblaciones",TD!$AO$2,"Poblaciones",BG17),0)</f>
        <v>1</v>
      </c>
    </row>
    <row r="18" spans="2:60" x14ac:dyDescent="0.2">
      <c r="B18" s="3" t="s">
        <v>784</v>
      </c>
      <c r="C18" s="3">
        <f>IFERROR(GETPIVOTDATA("Nombre actor",TD!$B$2,"Nombre actor",B18),0)</f>
        <v>1</v>
      </c>
      <c r="E18" s="3" t="s">
        <v>95</v>
      </c>
      <c r="F18" s="3">
        <f>IFERROR(GETPIVOTDATA("Disciplina",TD!$E$2,"Disciplina",E18),0)</f>
        <v>1</v>
      </c>
      <c r="L18" s="3" t="s">
        <v>1056</v>
      </c>
      <c r="M18" s="3">
        <f>SUM(M4:M17)</f>
        <v>293</v>
      </c>
      <c r="R18">
        <v>4</v>
      </c>
      <c r="S18" s="3" t="s">
        <v>24</v>
      </c>
      <c r="T18" s="3">
        <f t="shared" si="8"/>
        <v>225</v>
      </c>
      <c r="U18" s="3">
        <f>_xlfn.NUMBERVALUE(T18&amp;","&amp;COUNTIF(T$15:T18,T18))</f>
        <v>225.1</v>
      </c>
      <c r="V18" s="3">
        <f t="shared" si="9"/>
        <v>1.4</v>
      </c>
      <c r="W18" s="3" t="str">
        <f t="shared" si="10"/>
        <v>Comisión o Mesa Cultural de la Comuna 15</v>
      </c>
      <c r="X18" s="3">
        <f t="shared" si="11"/>
        <v>1</v>
      </c>
      <c r="BG18" s="3" t="s">
        <v>616</v>
      </c>
      <c r="BH18" s="3">
        <f>IFERROR(GETPIVOTDATA("Poblaciones",TD!$AO$2,"Poblaciones",BG18),0)</f>
        <v>1</v>
      </c>
    </row>
    <row r="19" spans="2:60" x14ac:dyDescent="0.2">
      <c r="B19" s="3" t="s">
        <v>856</v>
      </c>
      <c r="C19" s="3">
        <f>IFERROR(GETPIVOTDATA("Nombre actor",TD!$B$2,"Nombre actor",B19),0)</f>
        <v>1</v>
      </c>
      <c r="E19" s="3" t="s">
        <v>27</v>
      </c>
      <c r="F19" s="3">
        <f>IFERROR(GETPIVOTDATA("Disciplina",TD!$E$2,"Disciplina",E19),0)</f>
        <v>50</v>
      </c>
      <c r="R19">
        <v>5</v>
      </c>
      <c r="S19" s="3" t="s">
        <v>22</v>
      </c>
      <c r="T19" s="3">
        <f t="shared" si="8"/>
        <v>61</v>
      </c>
      <c r="U19" s="3">
        <f>_xlfn.NUMBERVALUE(T19&amp;","&amp;COUNTIF(T$15:T19,T19))</f>
        <v>61.1</v>
      </c>
      <c r="V19" s="3">
        <f t="shared" si="9"/>
        <v>1.5</v>
      </c>
      <c r="W19" s="3" t="str">
        <f t="shared" si="10"/>
        <v>acueducto</v>
      </c>
      <c r="X19" s="3">
        <f t="shared" si="11"/>
        <v>1</v>
      </c>
      <c r="BG19" s="3" t="s">
        <v>797</v>
      </c>
      <c r="BH19" s="3">
        <f>IFERROR(GETPIVOTDATA("Poblaciones",TD!$AO$2,"Poblaciones",BG19),0)</f>
        <v>2</v>
      </c>
    </row>
    <row r="20" spans="2:60" x14ac:dyDescent="0.2">
      <c r="B20" s="3" t="s">
        <v>44</v>
      </c>
      <c r="C20" s="3">
        <f>IFERROR(GETPIVOTDATA("Nombre actor",TD!$B$2,"Nombre actor",B20),0)</f>
        <v>1</v>
      </c>
      <c r="E20" s="3" t="s">
        <v>726</v>
      </c>
      <c r="F20" s="3">
        <f>IFERROR(GETPIVOTDATA("Disciplina",TD!$E$2,"Disciplina",E20),0)</f>
        <v>2</v>
      </c>
      <c r="R20">
        <v>6</v>
      </c>
      <c r="S20" s="3" t="s">
        <v>1090</v>
      </c>
      <c r="T20" s="3">
        <f t="shared" si="8"/>
        <v>1</v>
      </c>
      <c r="U20" s="3">
        <f>_xlfn.NUMBERVALUE(T20&amp;","&amp;COUNTIF(T$15:T20,T20))</f>
        <v>1.1000000000000001</v>
      </c>
      <c r="V20" s="3">
        <f t="shared" si="9"/>
        <v>1.6</v>
      </c>
      <c r="W20" s="3" t="str">
        <f t="shared" si="10"/>
        <v>I.E</v>
      </c>
      <c r="X20" s="3">
        <f t="shared" si="11"/>
        <v>1</v>
      </c>
      <c r="BG20" s="3" t="s">
        <v>487</v>
      </c>
      <c r="BH20" s="3">
        <f>IFERROR(GETPIVOTDATA("Poblaciones",TD!$AO$2,"Poblaciones",BG20),0)</f>
        <v>1</v>
      </c>
    </row>
    <row r="21" spans="2:60" x14ac:dyDescent="0.2">
      <c r="B21" s="3" t="s">
        <v>137</v>
      </c>
      <c r="C21" s="3">
        <f>IFERROR(GETPIVOTDATA("Nombre actor",TD!$B$2,"Nombre actor",B21),0)</f>
        <v>1</v>
      </c>
      <c r="E21" s="3" t="s">
        <v>250</v>
      </c>
      <c r="F21" s="3">
        <f>IFERROR(GETPIVOTDATA("Disciplina",TD!$E$2,"Disciplina",E21),0)</f>
        <v>1</v>
      </c>
      <c r="R21">
        <v>7</v>
      </c>
      <c r="S21" s="3" t="s">
        <v>1091</v>
      </c>
      <c r="T21" s="3">
        <f t="shared" si="8"/>
        <v>1</v>
      </c>
      <c r="U21" s="3">
        <f>_xlfn.NUMBERVALUE(T21&amp;","&amp;COUNTIF(T$15:T21,T21))</f>
        <v>1.2</v>
      </c>
      <c r="V21" s="3">
        <f t="shared" si="9"/>
        <v>5.0999999999999996</v>
      </c>
      <c r="W21" s="3" t="str">
        <f t="shared" si="10"/>
        <v>Ninguna</v>
      </c>
      <c r="X21" s="3">
        <f t="shared" si="11"/>
        <v>5</v>
      </c>
      <c r="BG21" s="3" t="s">
        <v>538</v>
      </c>
      <c r="BH21" s="3">
        <f>IFERROR(GETPIVOTDATA("Poblaciones",TD!$AO$2,"Poblaciones",BG21),0)</f>
        <v>4</v>
      </c>
    </row>
    <row r="22" spans="2:60" x14ac:dyDescent="0.2">
      <c r="B22" s="3" t="s">
        <v>863</v>
      </c>
      <c r="C22" s="3">
        <f>IFERROR(GETPIVOTDATA("Nombre actor",TD!$B$2,"Nombre actor",B22),0)</f>
        <v>1</v>
      </c>
      <c r="E22" s="3" t="s">
        <v>496</v>
      </c>
      <c r="F22" s="3">
        <f>IFERROR(GETPIVOTDATA("Disciplina",TD!$E$2,"Disciplina",E22),0)</f>
        <v>1</v>
      </c>
      <c r="R22">
        <v>8</v>
      </c>
      <c r="S22" s="3" t="s">
        <v>1092</v>
      </c>
      <c r="T22" s="3">
        <f t="shared" si="8"/>
        <v>1</v>
      </c>
      <c r="U22" s="3">
        <f>_xlfn.NUMBERVALUE(T22&amp;","&amp;COUNTIF(T$15:T22,T22))</f>
        <v>1.3</v>
      </c>
      <c r="V22" s="3">
        <f t="shared" si="9"/>
        <v>24.1</v>
      </c>
      <c r="W22" s="3" t="str">
        <f t="shared" si="10"/>
        <v>Concejos de Participación</v>
      </c>
      <c r="X22" s="3">
        <f t="shared" si="11"/>
        <v>24</v>
      </c>
      <c r="BG22" s="3" t="s">
        <v>880</v>
      </c>
      <c r="BH22" s="3">
        <f>IFERROR(GETPIVOTDATA("Poblaciones",TD!$AO$2,"Poblaciones",BG22),0)</f>
        <v>1</v>
      </c>
    </row>
    <row r="23" spans="2:60" x14ac:dyDescent="0.2">
      <c r="B23" s="3" t="s">
        <v>451</v>
      </c>
      <c r="C23" s="3">
        <f>IFERROR(GETPIVOTDATA("Nombre actor",TD!$B$2,"Nombre actor",B23),0)</f>
        <v>1</v>
      </c>
      <c r="E23" s="3" t="s">
        <v>874</v>
      </c>
      <c r="F23" s="3">
        <f>IFERROR(GETPIVOTDATA("Disciplina",TD!$E$2,"Disciplina",E23),0)</f>
        <v>1</v>
      </c>
      <c r="R23">
        <v>9</v>
      </c>
      <c r="S23" s="3" t="s">
        <v>1093</v>
      </c>
      <c r="T23" s="3">
        <f t="shared" si="8"/>
        <v>1</v>
      </c>
      <c r="U23" s="3">
        <f>_xlfn.NUMBERVALUE(T23&amp;","&amp;COUNTIF(T$15:T23,T23))</f>
        <v>1.4</v>
      </c>
      <c r="V23" s="3">
        <f t="shared" si="9"/>
        <v>33.1</v>
      </c>
      <c r="W23" s="3" t="str">
        <f t="shared" si="10"/>
        <v>Concejo de Cultura</v>
      </c>
      <c r="X23" s="3">
        <f t="shared" si="11"/>
        <v>33</v>
      </c>
      <c r="BG23" s="3" t="s">
        <v>960</v>
      </c>
      <c r="BH23" s="3">
        <f>IFERROR(GETPIVOTDATA("Poblaciones",TD!$AO$2,"Poblaciones",BG23),0)</f>
        <v>1</v>
      </c>
    </row>
    <row r="24" spans="2:60" x14ac:dyDescent="0.2">
      <c r="B24" s="3" t="s">
        <v>159</v>
      </c>
      <c r="C24" s="3">
        <f>IFERROR(GETPIVOTDATA("Nombre actor",TD!$B$2,"Nombre actor",B24),0)</f>
        <v>1</v>
      </c>
      <c r="E24" s="3" t="s">
        <v>519</v>
      </c>
      <c r="F24" s="3">
        <f>IFERROR(GETPIVOTDATA("Disciplina",TD!$E$2,"Disciplina",E24),0)</f>
        <v>2</v>
      </c>
      <c r="R24">
        <v>10</v>
      </c>
      <c r="S24" s="3" t="s">
        <v>1094</v>
      </c>
      <c r="T24" s="3">
        <f t="shared" si="8"/>
        <v>1</v>
      </c>
      <c r="U24" s="3">
        <f>_xlfn.NUMBERVALUE(T24&amp;","&amp;COUNTIF(T$15:T24,T24))</f>
        <v>1.5</v>
      </c>
      <c r="V24" s="3">
        <f t="shared" si="9"/>
        <v>61.1</v>
      </c>
      <c r="W24" s="3" t="str">
        <f t="shared" si="10"/>
        <v>Presupuesto Participativo</v>
      </c>
      <c r="X24" s="3">
        <f t="shared" si="11"/>
        <v>61</v>
      </c>
      <c r="BG24" s="3" t="s">
        <v>995</v>
      </c>
      <c r="BH24" s="3">
        <f>IFERROR(GETPIVOTDATA("Poblaciones",TD!$AO$2,"Poblaciones",BG24),0)</f>
        <v>1</v>
      </c>
    </row>
    <row r="25" spans="2:60" x14ac:dyDescent="0.2">
      <c r="B25" s="3" t="s">
        <v>915</v>
      </c>
      <c r="C25" s="3">
        <f>IFERROR(GETPIVOTDATA("Nombre actor",TD!$B$2,"Nombre actor",B25),0)</f>
        <v>1</v>
      </c>
      <c r="E25" s="3" t="s">
        <v>710</v>
      </c>
      <c r="F25" s="3">
        <f>IFERROR(GETPIVOTDATA("Disciplina",TD!$E$2,"Disciplina",E25),0)</f>
        <v>1</v>
      </c>
      <c r="R25">
        <v>11</v>
      </c>
      <c r="S25" s="3" t="s">
        <v>1095</v>
      </c>
      <c r="T25" s="3">
        <f t="shared" si="8"/>
        <v>1</v>
      </c>
      <c r="U25" s="3">
        <f>_xlfn.NUMBERVALUE(T25&amp;","&amp;COUNTIF(T$15:T25,T25))</f>
        <v>1.6</v>
      </c>
      <c r="V25" s="3">
        <f t="shared" si="9"/>
        <v>225.1</v>
      </c>
      <c r="W25" s="3" t="str">
        <f t="shared" si="10"/>
        <v>No reporta</v>
      </c>
      <c r="X25" s="3">
        <f t="shared" si="11"/>
        <v>225</v>
      </c>
      <c r="BG25" s="3" t="s">
        <v>352</v>
      </c>
      <c r="BH25" s="3">
        <f>IFERROR(GETPIVOTDATA("Poblaciones",TD!$AO$2,"Poblaciones",BG25),0)</f>
        <v>1</v>
      </c>
    </row>
    <row r="26" spans="2:60" x14ac:dyDescent="0.2">
      <c r="B26" s="3" t="s">
        <v>557</v>
      </c>
      <c r="C26" s="3">
        <f>IFERROR(GETPIVOTDATA("Nombre actor",TD!$B$2,"Nombre actor",B26),0)</f>
        <v>1</v>
      </c>
      <c r="E26" s="3" t="s">
        <v>993</v>
      </c>
      <c r="F26" s="3">
        <f>IFERROR(GETPIVOTDATA("Disciplina",TD!$E$2,"Disciplina",E26),0)</f>
        <v>1</v>
      </c>
      <c r="BG26" s="3" t="s">
        <v>315</v>
      </c>
      <c r="BH26" s="3">
        <f>IFERROR(GETPIVOTDATA("Poblaciones",TD!$AO$2,"Poblaciones",BG26),0)</f>
        <v>0</v>
      </c>
    </row>
    <row r="27" spans="2:60" x14ac:dyDescent="0.2">
      <c r="B27" s="3" t="s">
        <v>684</v>
      </c>
      <c r="C27" s="3">
        <f>IFERROR(GETPIVOTDATA("Nombre actor",TD!$B$2,"Nombre actor",B27),0)</f>
        <v>1</v>
      </c>
      <c r="E27" s="3" t="s">
        <v>205</v>
      </c>
      <c r="F27" s="3">
        <f>IFERROR(GETPIVOTDATA("Disciplina",TD!$E$2,"Disciplina",E27),0)</f>
        <v>5</v>
      </c>
      <c r="BG27" s="3" t="s">
        <v>303</v>
      </c>
      <c r="BH27" s="3">
        <f>IFERROR(GETPIVOTDATA("Poblaciones",TD!$AO$2,"Poblaciones",BG27),0)</f>
        <v>1</v>
      </c>
    </row>
    <row r="28" spans="2:60" x14ac:dyDescent="0.2">
      <c r="B28" s="3" t="s">
        <v>211</v>
      </c>
      <c r="C28" s="3">
        <f>IFERROR(GETPIVOTDATA("Nombre actor",TD!$B$2,"Nombre actor",B28),0)</f>
        <v>1</v>
      </c>
      <c r="E28" s="3" t="s">
        <v>761</v>
      </c>
      <c r="F28" s="3">
        <f>IFERROR(GETPIVOTDATA("Disciplina",TD!$E$2,"Disciplina",E28),0)</f>
        <v>1</v>
      </c>
      <c r="BG28" s="3" t="s">
        <v>404</v>
      </c>
      <c r="BH28" s="3">
        <f>IFERROR(GETPIVOTDATA("Poblaciones",TD!$AO$2,"Poblaciones",BG28),0)</f>
        <v>1</v>
      </c>
    </row>
    <row r="29" spans="2:60" x14ac:dyDescent="0.2">
      <c r="B29" s="3" t="s">
        <v>56</v>
      </c>
      <c r="C29" s="3">
        <f>IFERROR(GETPIVOTDATA("Nombre actor",TD!$B$2,"Nombre actor",B29),0)</f>
        <v>1</v>
      </c>
      <c r="E29" s="3" t="s">
        <v>828</v>
      </c>
      <c r="F29" s="3">
        <f>IFERROR(GETPIVOTDATA("Disciplina",TD!$E$2,"Disciplina",E29),0)</f>
        <v>1</v>
      </c>
      <c r="BG29" s="3" t="s">
        <v>648</v>
      </c>
      <c r="BH29" s="3">
        <f>IFERROR(GETPIVOTDATA("Poblaciones",TD!$AO$2,"Poblaciones",BG29),0)</f>
        <v>1</v>
      </c>
    </row>
    <row r="30" spans="2:60" x14ac:dyDescent="0.2">
      <c r="B30" s="3" t="s">
        <v>472</v>
      </c>
      <c r="C30" s="3">
        <f>IFERROR(GETPIVOTDATA("Nombre actor",TD!$B$2,"Nombre actor",B30),0)</f>
        <v>1</v>
      </c>
      <c r="E30" s="3" t="s">
        <v>267</v>
      </c>
      <c r="F30" s="3">
        <f>IFERROR(GETPIVOTDATA("Disciplina",TD!$E$2,"Disciplina",E30),0)</f>
        <v>1</v>
      </c>
      <c r="BG30" s="3" t="s">
        <v>296</v>
      </c>
      <c r="BH30" s="3">
        <f>IFERROR(GETPIVOTDATA("Poblaciones",TD!$AO$2,"Poblaciones",BG30),0)</f>
        <v>170</v>
      </c>
    </row>
    <row r="31" spans="2:60" x14ac:dyDescent="0.2">
      <c r="B31" s="3" t="s">
        <v>39</v>
      </c>
      <c r="C31" s="3">
        <f>IFERROR(GETPIVOTDATA("Nombre actor",TD!$B$2,"Nombre actor",B31),0)</f>
        <v>1</v>
      </c>
      <c r="E31" s="3" t="s">
        <v>824</v>
      </c>
      <c r="F31" s="3">
        <f>IFERROR(GETPIVOTDATA("Disciplina",TD!$E$2,"Disciplina",E31),0)</f>
        <v>1</v>
      </c>
      <c r="BG31" s="3" t="s">
        <v>815</v>
      </c>
      <c r="BH31" s="3">
        <f>IFERROR(GETPIVOTDATA("Poblaciones",TD!$AO$2,"Poblaciones",BG31),0)</f>
        <v>2</v>
      </c>
    </row>
    <row r="32" spans="2:60" x14ac:dyDescent="0.2">
      <c r="B32" s="3" t="s">
        <v>75</v>
      </c>
      <c r="C32" s="3">
        <f>IFERROR(GETPIVOTDATA("Nombre actor",TD!$B$2,"Nombre actor",B32),0)</f>
        <v>1</v>
      </c>
      <c r="E32" s="3" t="s">
        <v>227</v>
      </c>
      <c r="F32" s="3">
        <f>IFERROR(GETPIVOTDATA("Disciplina",TD!$E$2,"Disciplina",E32),0)</f>
        <v>1</v>
      </c>
      <c r="BG32" s="3" t="s">
        <v>380</v>
      </c>
      <c r="BH32" s="3">
        <f>IFERROR(GETPIVOTDATA("Poblaciones",TD!$AO$2,"Poblaciones",BG32),0)</f>
        <v>1</v>
      </c>
    </row>
    <row r="33" spans="2:64" x14ac:dyDescent="0.2">
      <c r="B33" s="3" t="s">
        <v>242</v>
      </c>
      <c r="C33" s="3">
        <f>IFERROR(GETPIVOTDATA("Nombre actor",TD!$B$2,"Nombre actor",B33),0)</f>
        <v>1</v>
      </c>
      <c r="E33" s="3" t="s">
        <v>299</v>
      </c>
      <c r="F33" s="3">
        <f>IFERROR(GETPIVOTDATA("Disciplina",TD!$E$2,"Disciplina",E33),0)</f>
        <v>1</v>
      </c>
      <c r="BG33" s="3" t="s">
        <v>968</v>
      </c>
      <c r="BH33" s="3">
        <f>IFERROR(GETPIVOTDATA("Poblaciones",TD!$AO$2,"Poblaciones",BG33),0)</f>
        <v>1</v>
      </c>
    </row>
    <row r="34" spans="2:64" x14ac:dyDescent="0.2">
      <c r="B34" s="3" t="s">
        <v>608</v>
      </c>
      <c r="C34" s="3">
        <f>IFERROR(GETPIVOTDATA("Nombre actor",TD!$B$2,"Nombre actor",B34),0)</f>
        <v>1</v>
      </c>
      <c r="E34" s="3" t="s">
        <v>131</v>
      </c>
      <c r="F34" s="3">
        <f>IFERROR(GETPIVOTDATA("Disciplina",TD!$E$2,"Disciplina",E34),0)</f>
        <v>1</v>
      </c>
      <c r="BG34" s="3" t="s">
        <v>1056</v>
      </c>
      <c r="BH34" s="3">
        <f>SUM(BH3:BH33)</f>
        <v>286</v>
      </c>
    </row>
    <row r="35" spans="2:64" x14ac:dyDescent="0.2">
      <c r="B35" s="3" t="s">
        <v>838</v>
      </c>
      <c r="C35" s="3">
        <f>IFERROR(GETPIVOTDATA("Nombre actor",TD!$B$2,"Nombre actor",B35),0)</f>
        <v>1</v>
      </c>
      <c r="E35" s="3" t="s">
        <v>355</v>
      </c>
      <c r="F35" s="3">
        <f>IFERROR(GETPIVOTDATA("Disciplina",TD!$E$2,"Disciplina",E35),0)</f>
        <v>2</v>
      </c>
    </row>
    <row r="36" spans="2:64" x14ac:dyDescent="0.2">
      <c r="B36" s="3" t="s">
        <v>1042</v>
      </c>
      <c r="C36" s="3">
        <f>IFERROR(GETPIVOTDATA("Nombre actor",TD!$B$2,"Nombre actor",B36),0)</f>
        <v>1</v>
      </c>
      <c r="E36" s="3" t="s">
        <v>436</v>
      </c>
      <c r="F36" s="3">
        <f>IFERROR(GETPIVOTDATA("Disciplina",TD!$E$2,"Disciplina",E36),0)</f>
        <v>1</v>
      </c>
      <c r="BF36">
        <v>1</v>
      </c>
      <c r="BG36" s="3" t="s">
        <v>397</v>
      </c>
      <c r="BH36" s="3">
        <f>SUMIF($BG$3:$BG$33,"*"&amp;BG36&amp;"*",$BH$3:$BH$33)</f>
        <v>14</v>
      </c>
      <c r="BI36" s="3">
        <f>_xlfn.NUMBERVALUE(BH36&amp;","&amp;COUNTIF(BH$36:BH36,BH36))</f>
        <v>14.1</v>
      </c>
      <c r="BJ36" s="3">
        <f>SMALL($BI$36:$BI$45,BF36)</f>
        <v>3.1</v>
      </c>
      <c r="BK36" s="3" t="str">
        <f>INDEX($BG$36:$BG$45,MATCH(BJ36,$BI$36:$BI$45,0))</f>
        <v>Personas privadas de la libertad / Pospendadas</v>
      </c>
      <c r="BL36" s="3">
        <f>VLOOKUP(BK36,$BG$36:$BH$45,2,0)</f>
        <v>3</v>
      </c>
    </row>
    <row r="37" spans="2:64" x14ac:dyDescent="0.2">
      <c r="B37" s="3" t="s">
        <v>973</v>
      </c>
      <c r="C37" s="3">
        <f>IFERROR(GETPIVOTDATA("Nombre actor",TD!$B$2,"Nombre actor",B37),0)</f>
        <v>1</v>
      </c>
      <c r="E37" s="3" t="s">
        <v>659</v>
      </c>
      <c r="F37" s="3">
        <f>IFERROR(GETPIVOTDATA("Disciplina",TD!$E$2,"Disciplina",E37),0)</f>
        <v>1</v>
      </c>
      <c r="BF37">
        <v>2</v>
      </c>
      <c r="BG37" s="3" t="s">
        <v>792</v>
      </c>
      <c r="BH37" s="3">
        <f t="shared" ref="BH37:BH45" si="12">SUMIF($BG$3:$BG$33,"*"&amp;BG37&amp;"*",$BH$3:$BH$33)</f>
        <v>11</v>
      </c>
      <c r="BI37" s="3">
        <f>_xlfn.NUMBERVALUE(BH37&amp;","&amp;COUNTIF(BH$36:BH37,BH37))</f>
        <v>11.1</v>
      </c>
      <c r="BJ37" s="3">
        <f t="shared" ref="BJ37:BJ45" si="13">SMALL($BI$36:$BI$45,BF37)</f>
        <v>7.1</v>
      </c>
      <c r="BK37" s="3" t="str">
        <f t="shared" ref="BK37:BK45" si="14">INDEX($BG$36:$BG$45,MATCH(BJ37,$BI$36:$BI$45,0))</f>
        <v>Migrantes / refugiados</v>
      </c>
      <c r="BL37" s="3">
        <f t="shared" ref="BL37:BL45" si="15">VLOOKUP(BK37,$BG$36:$BH$45,2,0)</f>
        <v>7</v>
      </c>
    </row>
    <row r="38" spans="2:64" x14ac:dyDescent="0.2">
      <c r="B38" s="3" t="s">
        <v>152</v>
      </c>
      <c r="C38" s="3">
        <f>IFERROR(GETPIVOTDATA("Nombre actor",TD!$B$2,"Nombre actor",B38),0)</f>
        <v>1</v>
      </c>
      <c r="E38" s="3" t="s">
        <v>530</v>
      </c>
      <c r="F38" s="3">
        <f>IFERROR(GETPIVOTDATA("Disciplina",TD!$E$2,"Disciplina",E38),0)</f>
        <v>1</v>
      </c>
      <c r="BF38">
        <v>3</v>
      </c>
      <c r="BG38" s="3" t="s">
        <v>1096</v>
      </c>
      <c r="BH38" s="3">
        <f t="shared" si="12"/>
        <v>7</v>
      </c>
      <c r="BI38" s="3">
        <f>_xlfn.NUMBERVALUE(BH38&amp;","&amp;COUNTIF(BH$36:BH38,BH38))</f>
        <v>7.1</v>
      </c>
      <c r="BJ38" s="3">
        <f t="shared" si="13"/>
        <v>9.1</v>
      </c>
      <c r="BK38" s="3" t="str">
        <f t="shared" si="14"/>
        <v>Pueblos indígenas / comunidades originarias</v>
      </c>
      <c r="BL38" s="3">
        <f t="shared" si="15"/>
        <v>9</v>
      </c>
    </row>
    <row r="39" spans="2:64" x14ac:dyDescent="0.2">
      <c r="B39" s="3" t="s">
        <v>394</v>
      </c>
      <c r="C39" s="3">
        <f>IFERROR(GETPIVOTDATA("Nombre actor",TD!$B$2,"Nombre actor",B39),0)</f>
        <v>1</v>
      </c>
      <c r="E39" s="3" t="s">
        <v>456</v>
      </c>
      <c r="F39" s="3">
        <f>IFERROR(GETPIVOTDATA("Disciplina",TD!$E$2,"Disciplina",E39),0)</f>
        <v>1</v>
      </c>
      <c r="BF39">
        <v>4</v>
      </c>
      <c r="BG39" s="3" t="s">
        <v>24</v>
      </c>
      <c r="BH39" s="3">
        <f t="shared" si="12"/>
        <v>75</v>
      </c>
      <c r="BI39" s="3">
        <f>_xlfn.NUMBERVALUE(BH39&amp;","&amp;COUNTIF(BH$36:BH39,BH39))</f>
        <v>75.099999999999994</v>
      </c>
      <c r="BJ39" s="3">
        <f t="shared" si="13"/>
        <v>10.1</v>
      </c>
      <c r="BK39" s="3" t="str">
        <f t="shared" si="14"/>
        <v>Población víctima del conflicto</v>
      </c>
      <c r="BL39" s="3">
        <f t="shared" si="15"/>
        <v>10</v>
      </c>
    </row>
    <row r="40" spans="2:64" x14ac:dyDescent="0.2">
      <c r="B40" s="3" t="s">
        <v>346</v>
      </c>
      <c r="C40" s="3">
        <f>IFERROR(GETPIVOTDATA("Nombre actor",TD!$B$2,"Nombre actor",B40),0)</f>
        <v>1</v>
      </c>
      <c r="E40" s="3" t="s">
        <v>614</v>
      </c>
      <c r="F40" s="3">
        <f>IFERROR(GETPIVOTDATA("Disciplina",TD!$E$2,"Disciplina",E40),0)</f>
        <v>1</v>
      </c>
      <c r="BF40">
        <v>5</v>
      </c>
      <c r="BG40" s="3" t="s">
        <v>357</v>
      </c>
      <c r="BH40" s="3">
        <f t="shared" si="12"/>
        <v>14</v>
      </c>
      <c r="BI40" s="3">
        <f>_xlfn.NUMBERVALUE(BH40&amp;","&amp;COUNTIF(BH$36:BH40,BH40))</f>
        <v>14.2</v>
      </c>
      <c r="BJ40" s="3">
        <f t="shared" si="13"/>
        <v>11.1</v>
      </c>
      <c r="BK40" s="3" t="str">
        <f t="shared" si="14"/>
        <v>Comunidades rurales</v>
      </c>
      <c r="BL40" s="3">
        <f t="shared" si="15"/>
        <v>11</v>
      </c>
    </row>
    <row r="41" spans="2:64" x14ac:dyDescent="0.2">
      <c r="B41" s="3" t="s">
        <v>801</v>
      </c>
      <c r="C41" s="3">
        <f>IFERROR(GETPIVOTDATA("Nombre actor",TD!$B$2,"Nombre actor",B41),0)</f>
        <v>1</v>
      </c>
      <c r="E41" s="3" t="s">
        <v>120</v>
      </c>
      <c r="F41" s="3">
        <f>IFERROR(GETPIVOTDATA("Disciplina",TD!$E$2,"Disciplina",E41),0)</f>
        <v>1</v>
      </c>
      <c r="BF41">
        <v>6</v>
      </c>
      <c r="BG41" s="3" t="s">
        <v>945</v>
      </c>
      <c r="BH41" s="3">
        <f t="shared" si="12"/>
        <v>19</v>
      </c>
      <c r="BI41" s="3">
        <f>_xlfn.NUMBERVALUE(BH41&amp;","&amp;COUNTIF(BH$36:BH41,BH41))</f>
        <v>19.100000000000001</v>
      </c>
      <c r="BJ41" s="3">
        <f t="shared" si="13"/>
        <v>14.1</v>
      </c>
      <c r="BK41" s="3" t="str">
        <f t="shared" si="14"/>
        <v>Comunidades afrodescendientes</v>
      </c>
      <c r="BL41" s="3">
        <f t="shared" si="15"/>
        <v>14</v>
      </c>
    </row>
    <row r="42" spans="2:64" x14ac:dyDescent="0.2">
      <c r="B42" s="3" t="s">
        <v>186</v>
      </c>
      <c r="C42" s="3">
        <f>IFERROR(GETPIVOTDATA("Nombre actor",TD!$B$2,"Nombre actor",B42),0)</f>
        <v>1</v>
      </c>
      <c r="E42" s="3" t="s">
        <v>577</v>
      </c>
      <c r="F42" s="3">
        <f>IFERROR(GETPIVOTDATA("Disciplina",TD!$E$2,"Disciplina",E42),0)</f>
        <v>2</v>
      </c>
      <c r="BF42">
        <v>7</v>
      </c>
      <c r="BG42" s="3" t="s">
        <v>404</v>
      </c>
      <c r="BH42" s="3">
        <f t="shared" si="12"/>
        <v>10</v>
      </c>
      <c r="BI42" s="3">
        <f>_xlfn.NUMBERVALUE(BH42&amp;","&amp;COUNTIF(BH$36:BH42,BH42))</f>
        <v>10.1</v>
      </c>
      <c r="BJ42" s="3">
        <f t="shared" si="13"/>
        <v>14.2</v>
      </c>
      <c r="BK42" s="3" t="str">
        <f t="shared" si="14"/>
        <v>Personas con diversidad funcional (discapacidad)</v>
      </c>
      <c r="BL42" s="3">
        <f t="shared" si="15"/>
        <v>14</v>
      </c>
    </row>
    <row r="43" spans="2:64" x14ac:dyDescent="0.2">
      <c r="B43" s="3" t="s">
        <v>1039</v>
      </c>
      <c r="C43" s="3">
        <f>IFERROR(GETPIVOTDATA("Nombre actor",TD!$B$2,"Nombre actor",B43),0)</f>
        <v>1</v>
      </c>
      <c r="E43" s="3" t="s">
        <v>998</v>
      </c>
      <c r="F43" s="3">
        <f>IFERROR(GETPIVOTDATA("Disciplina",TD!$E$2,"Disciplina",E43),0)</f>
        <v>1</v>
      </c>
      <c r="BF43">
        <v>8</v>
      </c>
      <c r="BG43" s="3" t="s">
        <v>296</v>
      </c>
      <c r="BH43" s="3">
        <f t="shared" si="12"/>
        <v>195</v>
      </c>
      <c r="BI43" s="3">
        <f>_xlfn.NUMBERVALUE(BH43&amp;","&amp;COUNTIF(BH$36:BH43,BH43))</f>
        <v>195.1</v>
      </c>
      <c r="BJ43" s="3">
        <f t="shared" si="13"/>
        <v>19.100000000000001</v>
      </c>
      <c r="BK43" s="3" t="str">
        <f t="shared" si="14"/>
        <v>Personas LGBTIQ+</v>
      </c>
      <c r="BL43" s="3">
        <f t="shared" si="15"/>
        <v>19</v>
      </c>
    </row>
    <row r="44" spans="2:64" x14ac:dyDescent="0.2">
      <c r="B44" s="3" t="s">
        <v>937</v>
      </c>
      <c r="C44" s="3">
        <f>IFERROR(GETPIVOTDATA("Nombre actor",TD!$B$2,"Nombre actor",B44),0)</f>
        <v>1</v>
      </c>
      <c r="E44" s="3" t="s">
        <v>651</v>
      </c>
      <c r="F44" s="3">
        <f>IFERROR(GETPIVOTDATA("Disciplina",TD!$E$2,"Disciplina",E44),0)</f>
        <v>1</v>
      </c>
      <c r="BF44">
        <v>9</v>
      </c>
      <c r="BG44" s="3" t="s">
        <v>815</v>
      </c>
      <c r="BH44" s="3">
        <f t="shared" si="12"/>
        <v>9</v>
      </c>
      <c r="BI44" s="3">
        <f>_xlfn.NUMBERVALUE(BH44&amp;","&amp;COUNTIF(BH$36:BH44,BH44))</f>
        <v>9.1</v>
      </c>
      <c r="BJ44" s="3">
        <f t="shared" si="13"/>
        <v>75.099999999999994</v>
      </c>
      <c r="BK44" s="3" t="str">
        <f t="shared" si="14"/>
        <v>No reporta</v>
      </c>
      <c r="BL44" s="3">
        <f t="shared" si="15"/>
        <v>75</v>
      </c>
    </row>
    <row r="45" spans="2:64" x14ac:dyDescent="0.2">
      <c r="B45" s="3" t="s">
        <v>98</v>
      </c>
      <c r="C45" s="3">
        <f>IFERROR(GETPIVOTDATA("Nombre actor",TD!$B$2,"Nombre actor",B45),0)</f>
        <v>1</v>
      </c>
      <c r="E45" s="3" t="s">
        <v>348</v>
      </c>
      <c r="F45" s="3">
        <f>IFERROR(GETPIVOTDATA("Disciplina",TD!$E$2,"Disciplina",E45),0)</f>
        <v>1</v>
      </c>
      <c r="BF45">
        <v>10</v>
      </c>
      <c r="BG45" s="3" t="s">
        <v>1097</v>
      </c>
      <c r="BH45" s="3">
        <f t="shared" si="12"/>
        <v>3</v>
      </c>
      <c r="BI45" s="3">
        <f>_xlfn.NUMBERVALUE(BH45&amp;","&amp;COUNTIF(BH$36:BH45,BH45))</f>
        <v>3.1</v>
      </c>
      <c r="BJ45" s="3">
        <f t="shared" si="13"/>
        <v>195.1</v>
      </c>
      <c r="BK45" s="3" t="str">
        <f t="shared" si="14"/>
        <v>Público general</v>
      </c>
      <c r="BL45" s="3">
        <f t="shared" si="15"/>
        <v>195</v>
      </c>
    </row>
    <row r="46" spans="2:64" x14ac:dyDescent="0.2">
      <c r="B46" s="3" t="s">
        <v>405</v>
      </c>
      <c r="C46" s="3">
        <f>IFERROR(GETPIVOTDATA("Nombre actor",TD!$B$2,"Nombre actor",B46),0)</f>
        <v>1</v>
      </c>
      <c r="E46" s="3" t="s">
        <v>757</v>
      </c>
      <c r="F46" s="3">
        <f>IFERROR(GETPIVOTDATA("Disciplina",TD!$E$2,"Disciplina",E46),0)</f>
        <v>1</v>
      </c>
    </row>
    <row r="47" spans="2:64" x14ac:dyDescent="0.2">
      <c r="B47" s="3" t="s">
        <v>528</v>
      </c>
      <c r="C47" s="3">
        <f>IFERROR(GETPIVOTDATA("Nombre actor",TD!$B$2,"Nombre actor",B47),0)</f>
        <v>1</v>
      </c>
      <c r="E47" s="3" t="s">
        <v>139</v>
      </c>
      <c r="F47" s="3">
        <f>IFERROR(GETPIVOTDATA("Disciplina",TD!$E$2,"Disciplina",E47),0)</f>
        <v>2</v>
      </c>
    </row>
    <row r="48" spans="2:64" x14ac:dyDescent="0.2">
      <c r="B48" s="3" t="s">
        <v>872</v>
      </c>
      <c r="C48" s="3">
        <f>IFERROR(GETPIVOTDATA("Nombre actor",TD!$B$2,"Nombre actor",B48),0)</f>
        <v>1</v>
      </c>
      <c r="E48" s="3" t="s">
        <v>865</v>
      </c>
      <c r="F48" s="3">
        <f>IFERROR(GETPIVOTDATA("Disciplina",TD!$E$2,"Disciplina",E48),0)</f>
        <v>1</v>
      </c>
    </row>
    <row r="49" spans="2:6" x14ac:dyDescent="0.2">
      <c r="B49" s="3" t="s">
        <v>430</v>
      </c>
      <c r="C49" s="3">
        <f>IFERROR(GETPIVOTDATA("Nombre actor",TD!$B$2,"Nombre actor",B49),0)</f>
        <v>1</v>
      </c>
      <c r="E49" s="3" t="s">
        <v>447</v>
      </c>
      <c r="F49" s="3">
        <f>IFERROR(GETPIVOTDATA("Disciplina",TD!$E$2,"Disciplina",E49),0)</f>
        <v>1</v>
      </c>
    </row>
    <row r="50" spans="2:6" x14ac:dyDescent="0.2">
      <c r="B50" s="3" t="s">
        <v>361</v>
      </c>
      <c r="C50" s="3">
        <f>IFERROR(GETPIVOTDATA("Nombre actor",TD!$B$2,"Nombre actor",B50),0)</f>
        <v>1</v>
      </c>
      <c r="E50" s="3" t="s">
        <v>854</v>
      </c>
      <c r="F50" s="3">
        <f>IFERROR(GETPIVOTDATA("Disciplina",TD!$E$2,"Disciplina",E50),0)</f>
        <v>1</v>
      </c>
    </row>
    <row r="51" spans="2:6" x14ac:dyDescent="0.2">
      <c r="B51" s="3" t="s">
        <v>156</v>
      </c>
      <c r="C51" s="3">
        <f>IFERROR(GETPIVOTDATA("Nombre actor",TD!$B$2,"Nombre actor",B51),0)</f>
        <v>1</v>
      </c>
      <c r="E51" s="3" t="s">
        <v>460</v>
      </c>
      <c r="F51" s="3">
        <f>IFERROR(GETPIVOTDATA("Disciplina",TD!$E$2,"Disciplina",E51),0)</f>
        <v>3</v>
      </c>
    </row>
    <row r="52" spans="2:6" x14ac:dyDescent="0.2">
      <c r="B52" s="3" t="s">
        <v>454</v>
      </c>
      <c r="C52" s="3">
        <f>IFERROR(GETPIVOTDATA("Nombre actor",TD!$B$2,"Nombre actor",B52),0)</f>
        <v>1</v>
      </c>
      <c r="E52" s="3" t="s">
        <v>1047</v>
      </c>
      <c r="F52" s="3">
        <f>IFERROR(GETPIVOTDATA("Disciplina",TD!$E$2,"Disciplina",E52),0)</f>
        <v>1</v>
      </c>
    </row>
    <row r="53" spans="2:6" x14ac:dyDescent="0.2">
      <c r="B53" s="3" t="s">
        <v>649</v>
      </c>
      <c r="C53" s="3">
        <f>IFERROR(GETPIVOTDATA("Nombre actor",TD!$B$2,"Nombre actor",B53),0)</f>
        <v>1</v>
      </c>
      <c r="E53" s="3" t="s">
        <v>440</v>
      </c>
      <c r="F53" s="3">
        <f>IFERROR(GETPIVOTDATA("Disciplina",TD!$E$2,"Disciplina",E53),0)</f>
        <v>2</v>
      </c>
    </row>
    <row r="54" spans="2:6" x14ac:dyDescent="0.2">
      <c r="B54" s="3" t="s">
        <v>934</v>
      </c>
      <c r="C54" s="3">
        <f>IFERROR(GETPIVOTDATA("Nombre actor",TD!$B$2,"Nombre actor",B54),0)</f>
        <v>1</v>
      </c>
      <c r="E54" s="3" t="s">
        <v>281</v>
      </c>
      <c r="F54" s="3">
        <f>IFERROR(GETPIVOTDATA("Disciplina",TD!$E$2,"Disciplina",E54),0)</f>
        <v>1</v>
      </c>
    </row>
    <row r="55" spans="2:6" x14ac:dyDescent="0.2">
      <c r="B55" s="3" t="s">
        <v>687</v>
      </c>
      <c r="C55" s="3">
        <f>IFERROR(GETPIVOTDATA("Nombre actor",TD!$B$2,"Nombre actor",B55),0)</f>
        <v>1</v>
      </c>
      <c r="E55" s="3" t="s">
        <v>50</v>
      </c>
      <c r="F55" s="3">
        <f>IFERROR(GETPIVOTDATA("Disciplina",TD!$E$2,"Disciplina",E55),0)</f>
        <v>1</v>
      </c>
    </row>
    <row r="56" spans="2:6" x14ac:dyDescent="0.2">
      <c r="B56" s="3" t="s">
        <v>732</v>
      </c>
      <c r="C56" s="3">
        <f>IFERROR(GETPIVOTDATA("Nombre actor",TD!$B$2,"Nombre actor",B56),0)</f>
        <v>1</v>
      </c>
      <c r="E56" s="3" t="s">
        <v>1012</v>
      </c>
      <c r="F56" s="3">
        <f>IFERROR(GETPIVOTDATA("Disciplina",TD!$E$2,"Disciplina",E56),0)</f>
        <v>1</v>
      </c>
    </row>
    <row r="57" spans="2:6" x14ac:dyDescent="0.2">
      <c r="B57" s="3" t="s">
        <v>969</v>
      </c>
      <c r="C57" s="3">
        <f>IFERROR(GETPIVOTDATA("Nombre actor",TD!$B$2,"Nombre actor",B57),0)</f>
        <v>1</v>
      </c>
      <c r="E57" s="3" t="s">
        <v>150</v>
      </c>
      <c r="F57" s="3">
        <f>IFERROR(GETPIVOTDATA("Disciplina",TD!$E$2,"Disciplina",E57),0)</f>
        <v>1</v>
      </c>
    </row>
    <row r="58" spans="2:6" x14ac:dyDescent="0.2">
      <c r="B58" s="3" t="s">
        <v>591</v>
      </c>
      <c r="C58" s="3">
        <f>IFERROR(GETPIVOTDATA("Nombre actor",TD!$B$2,"Nombre actor",B58),0)</f>
        <v>1</v>
      </c>
      <c r="E58" s="3" t="s">
        <v>46</v>
      </c>
      <c r="F58" s="3">
        <f>IFERROR(GETPIVOTDATA("Disciplina",TD!$E$2,"Disciplina",E58),0)</f>
        <v>1</v>
      </c>
    </row>
    <row r="59" spans="2:6" x14ac:dyDescent="0.2">
      <c r="B59" s="3" t="s">
        <v>268</v>
      </c>
      <c r="C59" s="3">
        <f>IFERROR(GETPIVOTDATA("Nombre actor",TD!$B$2,"Nombre actor",B59),0)</f>
        <v>1</v>
      </c>
      <c r="E59" s="3" t="s">
        <v>379</v>
      </c>
      <c r="F59" s="3">
        <f>IFERROR(GETPIVOTDATA("Disciplina",TD!$E$2,"Disciplina",E59),0)</f>
        <v>4</v>
      </c>
    </row>
    <row r="60" spans="2:6" x14ac:dyDescent="0.2">
      <c r="B60" s="3" t="s">
        <v>708</v>
      </c>
      <c r="C60" s="3">
        <f>IFERROR(GETPIVOTDATA("Nombre actor",TD!$B$2,"Nombre actor",B60),0)</f>
        <v>1</v>
      </c>
      <c r="E60" s="3" t="s">
        <v>17</v>
      </c>
      <c r="F60" s="3">
        <f>IFERROR(GETPIVOTDATA("Disciplina",TD!$E$2,"Disciplina",E60),0)</f>
        <v>73</v>
      </c>
    </row>
    <row r="61" spans="2:6" x14ac:dyDescent="0.2">
      <c r="B61" s="3" t="s">
        <v>696</v>
      </c>
      <c r="C61" s="3">
        <f>IFERROR(GETPIVOTDATA("Nombre actor",TD!$B$2,"Nombre actor",B61),0)</f>
        <v>1</v>
      </c>
      <c r="E61" s="3" t="s">
        <v>492</v>
      </c>
      <c r="F61" s="3">
        <f>IFERROR(GETPIVOTDATA("Disciplina",TD!$E$2,"Disciplina",E61),0)</f>
        <v>1</v>
      </c>
    </row>
    <row r="62" spans="2:6" x14ac:dyDescent="0.2">
      <c r="B62" s="3" t="s">
        <v>200</v>
      </c>
      <c r="C62" s="3">
        <f>IFERROR(GETPIVOTDATA("Nombre actor",TD!$B$2,"Nombre actor",B62),0)</f>
        <v>1</v>
      </c>
      <c r="E62" s="3" t="s">
        <v>1024</v>
      </c>
      <c r="F62" s="3">
        <f>IFERROR(GETPIVOTDATA("Disciplina",TD!$E$2,"Disciplina",E62),0)</f>
        <v>1</v>
      </c>
    </row>
    <row r="63" spans="2:6" x14ac:dyDescent="0.2">
      <c r="B63" s="3" t="s">
        <v>468</v>
      </c>
      <c r="C63" s="3">
        <f>IFERROR(GETPIVOTDATA("Nombre actor",TD!$B$2,"Nombre actor",B63),0)</f>
        <v>1</v>
      </c>
      <c r="E63" s="3" t="s">
        <v>306</v>
      </c>
      <c r="F63" s="3">
        <f>IFERROR(GETPIVOTDATA("Disciplina",TD!$E$2,"Disciplina",E63),0)</f>
        <v>1</v>
      </c>
    </row>
    <row r="64" spans="2:6" x14ac:dyDescent="0.2">
      <c r="B64" s="3" t="s">
        <v>133</v>
      </c>
      <c r="C64" s="3">
        <f>IFERROR(GETPIVOTDATA("Nombre actor",TD!$B$2,"Nombre actor",B64),0)</f>
        <v>1</v>
      </c>
      <c r="E64" s="3" t="s">
        <v>671</v>
      </c>
      <c r="F64" s="3">
        <f>IFERROR(GETPIVOTDATA("Disciplina",TD!$E$2,"Disciplina",E64),0)</f>
        <v>1</v>
      </c>
    </row>
    <row r="65" spans="2:6" x14ac:dyDescent="0.2">
      <c r="B65" s="3" t="s">
        <v>261</v>
      </c>
      <c r="C65" s="3">
        <f>IFERROR(GETPIVOTDATA("Nombre actor",TD!$B$2,"Nombre actor",B65),0)</f>
        <v>1</v>
      </c>
      <c r="E65" s="3" t="s">
        <v>580</v>
      </c>
      <c r="F65" s="3">
        <f>IFERROR(GETPIVOTDATA("Disciplina",TD!$E$2,"Disciplina",E65),0)</f>
        <v>1</v>
      </c>
    </row>
    <row r="66" spans="2:6" x14ac:dyDescent="0.2">
      <c r="B66" s="3" t="s">
        <v>179</v>
      </c>
      <c r="C66" s="3">
        <f>IFERROR(GETPIVOTDATA("Nombre actor",TD!$B$2,"Nombre actor",B66),0)</f>
        <v>1</v>
      </c>
      <c r="E66" s="3" t="s">
        <v>675</v>
      </c>
      <c r="F66" s="3">
        <f>IFERROR(GETPIVOTDATA("Disciplina",TD!$E$2,"Disciplina",E66),0)</f>
        <v>2</v>
      </c>
    </row>
    <row r="67" spans="2:6" x14ac:dyDescent="0.2">
      <c r="B67" s="3" t="s">
        <v>620</v>
      </c>
      <c r="C67" s="3">
        <f>IFERROR(GETPIVOTDATA("Nombre actor",TD!$B$2,"Nombre actor",B67),0)</f>
        <v>1</v>
      </c>
      <c r="E67" s="3" t="s">
        <v>154</v>
      </c>
      <c r="F67" s="3">
        <f>IFERROR(GETPIVOTDATA("Disciplina",TD!$E$2,"Disciplina",E67),0)</f>
        <v>1</v>
      </c>
    </row>
    <row r="68" spans="2:6" x14ac:dyDescent="0.2">
      <c r="B68" s="3" t="s">
        <v>193</v>
      </c>
      <c r="C68" s="3">
        <f>IFERROR(GETPIVOTDATA("Nombre actor",TD!$B$2,"Nombre actor",B68),0)</f>
        <v>1</v>
      </c>
      <c r="E68" s="3" t="s">
        <v>466</v>
      </c>
      <c r="F68" s="3">
        <f>IFERROR(GETPIVOTDATA("Disciplina",TD!$E$2,"Disciplina",E68),0)</f>
        <v>1</v>
      </c>
    </row>
    <row r="69" spans="2:6" x14ac:dyDescent="0.2">
      <c r="B69" s="3" t="s">
        <v>1030</v>
      </c>
      <c r="C69" s="3">
        <f>IFERROR(GETPIVOTDATA("Nombre actor",TD!$B$2,"Nombre actor",B69),0)</f>
        <v>1</v>
      </c>
      <c r="E69" s="3" t="s">
        <v>103</v>
      </c>
      <c r="F69" s="3">
        <f>IFERROR(GETPIVOTDATA("Disciplina",TD!$E$2,"Disciplina",E69),0)</f>
        <v>2</v>
      </c>
    </row>
    <row r="70" spans="2:6" x14ac:dyDescent="0.2">
      <c r="B70" s="3" t="s">
        <v>434</v>
      </c>
      <c r="C70" s="3">
        <f>IFERROR(GETPIVOTDATA("Nombre actor",TD!$B$2,"Nombre actor",B70),0)</f>
        <v>1</v>
      </c>
      <c r="E70" s="3" t="s">
        <v>389</v>
      </c>
      <c r="F70" s="3">
        <f>IFERROR(GETPIVOTDATA("Disciplina",TD!$E$2,"Disciplina",E70),0)</f>
        <v>1</v>
      </c>
    </row>
    <row r="71" spans="2:6" x14ac:dyDescent="0.2">
      <c r="B71" s="3" t="s">
        <v>370</v>
      </c>
      <c r="C71" s="3">
        <f>IFERROR(GETPIVOTDATA("Nombre actor",TD!$B$2,"Nombre actor",B71),0)</f>
        <v>1</v>
      </c>
      <c r="E71" s="3" t="s">
        <v>254</v>
      </c>
      <c r="F71" s="3">
        <f>IFERROR(GETPIVOTDATA("Disciplina",TD!$E$2,"Disciplina",E71),0)</f>
        <v>1</v>
      </c>
    </row>
    <row r="72" spans="2:6" x14ac:dyDescent="0.2">
      <c r="B72" s="3" t="s">
        <v>438</v>
      </c>
      <c r="C72" s="3">
        <f>IFERROR(GETPIVOTDATA("Nombre actor",TD!$B$2,"Nombre actor",B72),0)</f>
        <v>1</v>
      </c>
      <c r="E72" s="3" t="s">
        <v>515</v>
      </c>
      <c r="F72" s="3">
        <f>IFERROR(GETPIVOTDATA("Disciplina",TD!$E$2,"Disciplina",E72),0)</f>
        <v>3</v>
      </c>
    </row>
    <row r="73" spans="2:6" x14ac:dyDescent="0.2">
      <c r="B73" s="3" t="s">
        <v>690</v>
      </c>
      <c r="C73" s="3">
        <f>IFERROR(GETPIVOTDATA("Nombre actor",TD!$B$2,"Nombre actor",B73),0)</f>
        <v>1</v>
      </c>
      <c r="E73" s="3" t="s">
        <v>407</v>
      </c>
      <c r="F73" s="3">
        <f>IFERROR(GETPIVOTDATA("Disciplina",TD!$E$2,"Disciplina",E73),0)</f>
        <v>1</v>
      </c>
    </row>
    <row r="74" spans="2:6" x14ac:dyDescent="0.2">
      <c r="B74" s="3" t="s">
        <v>483</v>
      </c>
      <c r="C74" s="3">
        <f>IFERROR(GETPIVOTDATA("Nombre actor",TD!$B$2,"Nombre actor",B74),0)</f>
        <v>1</v>
      </c>
      <c r="E74" s="3" t="s">
        <v>287</v>
      </c>
      <c r="F74" s="3">
        <f>IFERROR(GETPIVOTDATA("Disciplina",TD!$E$2,"Disciplina",E74),0)</f>
        <v>1</v>
      </c>
    </row>
    <row r="75" spans="2:6" x14ac:dyDescent="0.2">
      <c r="B75" s="3" t="s">
        <v>888</v>
      </c>
      <c r="C75" s="3">
        <f>IFERROR(GETPIVOTDATA("Nombre actor",TD!$B$2,"Nombre actor",B75),0)</f>
        <v>1</v>
      </c>
      <c r="E75" s="3" t="s">
        <v>548</v>
      </c>
      <c r="F75" s="3">
        <f>IFERROR(GETPIVOTDATA("Disciplina",TD!$E$2,"Disciplina",E75),0)</f>
        <v>1</v>
      </c>
    </row>
    <row r="76" spans="2:6" x14ac:dyDescent="0.2">
      <c r="B76" s="3" t="s">
        <v>752</v>
      </c>
      <c r="C76" s="3">
        <f>IFERROR(GETPIVOTDATA("Nombre actor",TD!$B$2,"Nombre actor",B76),0)</f>
        <v>1</v>
      </c>
      <c r="E76" s="3" t="s">
        <v>589</v>
      </c>
      <c r="F76" s="3">
        <f>IFERROR(GETPIVOTDATA("Disciplina",TD!$E$2,"Disciplina",E76),0)</f>
        <v>1</v>
      </c>
    </row>
    <row r="77" spans="2:6" x14ac:dyDescent="0.2">
      <c r="B77" s="3" t="s">
        <v>587</v>
      </c>
      <c r="C77" s="3">
        <f>IFERROR(GETPIVOTDATA("Nombre actor",TD!$B$2,"Nombre actor",B77),0)</f>
        <v>1</v>
      </c>
      <c r="E77" s="3" t="s">
        <v>24</v>
      </c>
      <c r="F77" s="3">
        <f>IFERROR(GETPIVOTDATA("Disciplina",TD!$E$2,"Disciplina",E77),0)</f>
        <v>1</v>
      </c>
    </row>
    <row r="78" spans="2:6" x14ac:dyDescent="0.2">
      <c r="B78" s="3" t="s">
        <v>175</v>
      </c>
      <c r="C78" s="3">
        <f>IFERROR(GETPIVOTDATA("Nombre actor",TD!$B$2,"Nombre actor",B78),0)</f>
        <v>1</v>
      </c>
      <c r="E78" s="3" t="s">
        <v>213</v>
      </c>
      <c r="F78" s="3">
        <f>IFERROR(GETPIVOTDATA("Disciplina",TD!$E$2,"Disciplina",E78),0)</f>
        <v>6</v>
      </c>
    </row>
    <row r="79" spans="2:6" x14ac:dyDescent="0.2">
      <c r="B79" s="3" t="s">
        <v>398</v>
      </c>
      <c r="C79" s="3">
        <f>IFERROR(GETPIVOTDATA("Nombre actor",TD!$B$2,"Nombre actor",B79),0)</f>
        <v>1</v>
      </c>
      <c r="E79" s="3" t="s">
        <v>72</v>
      </c>
      <c r="F79" s="3">
        <f>IFERROR(GETPIVOTDATA("Disciplina",TD!$E$2,"Disciplina",E79),0)</f>
        <v>4</v>
      </c>
    </row>
    <row r="80" spans="2:6" x14ac:dyDescent="0.2">
      <c r="B80" s="3" t="s">
        <v>316</v>
      </c>
      <c r="C80" s="3">
        <f>IFERROR(GETPIVOTDATA("Nombre actor",TD!$B$2,"Nombre actor",B80),0)</f>
        <v>1</v>
      </c>
      <c r="E80" s="3" t="s">
        <v>1016</v>
      </c>
      <c r="F80" s="3">
        <f>IFERROR(GETPIVOTDATA("Disciplina",TD!$E$2,"Disciplina",E80),0)</f>
        <v>1</v>
      </c>
    </row>
    <row r="81" spans="2:6" x14ac:dyDescent="0.2">
      <c r="B81" s="3" t="s">
        <v>644</v>
      </c>
      <c r="C81" s="3">
        <f>IFERROR(GETPIVOTDATA("Nombre actor",TD!$B$2,"Nombre actor",B81),0)</f>
        <v>1</v>
      </c>
      <c r="E81" s="3" t="s">
        <v>146</v>
      </c>
      <c r="F81" s="3">
        <f>IFERROR(GETPIVOTDATA("Disciplina",TD!$E$2,"Disciplina",E81),0)</f>
        <v>1</v>
      </c>
    </row>
    <row r="82" spans="2:6" x14ac:dyDescent="0.2">
      <c r="B82" s="3" t="s">
        <v>652</v>
      </c>
      <c r="C82" s="3">
        <f>IFERROR(GETPIVOTDATA("Nombre actor",TD!$B$2,"Nombre actor",B82),0)</f>
        <v>1</v>
      </c>
      <c r="E82" s="3" t="s">
        <v>861</v>
      </c>
      <c r="F82" s="3">
        <f>IFERROR(GETPIVOTDATA("Disciplina",TD!$E$2,"Disciplina",E82),0)</f>
        <v>1</v>
      </c>
    </row>
    <row r="83" spans="2:6" x14ac:dyDescent="0.2">
      <c r="B83" s="3" t="s">
        <v>730</v>
      </c>
      <c r="C83" s="3">
        <f>IFERROR(GETPIVOTDATA("Nombre actor",TD!$B$2,"Nombre actor",B83),0)</f>
        <v>1</v>
      </c>
      <c r="E83" s="3" t="s">
        <v>209</v>
      </c>
      <c r="F83" s="3">
        <f>IFERROR(GETPIVOTDATA("Disciplina",TD!$E$2,"Disciplina",E83),0)</f>
        <v>1</v>
      </c>
    </row>
    <row r="84" spans="2:6" x14ac:dyDescent="0.2">
      <c r="B84" s="3" t="s">
        <v>798</v>
      </c>
      <c r="C84" s="3">
        <f>IFERROR(GETPIVOTDATA("Nombre actor",TD!$B$2,"Nombre actor",B84),0)</f>
        <v>1</v>
      </c>
      <c r="E84" s="3" t="s">
        <v>566</v>
      </c>
      <c r="F84" s="3">
        <f>IFERROR(GETPIVOTDATA("Disciplina",TD!$E$2,"Disciplina",E84),0)</f>
        <v>1</v>
      </c>
    </row>
    <row r="85" spans="2:6" x14ac:dyDescent="0.2">
      <c r="B85" s="3" t="s">
        <v>946</v>
      </c>
      <c r="C85" s="3">
        <f>IFERROR(GETPIVOTDATA("Nombre actor",TD!$B$2,"Nombre actor",B85),0)</f>
        <v>1</v>
      </c>
      <c r="E85" s="3" t="s">
        <v>954</v>
      </c>
      <c r="F85" s="3">
        <f>IFERROR(GETPIVOTDATA("Disciplina",TD!$E$2,"Disciplina",E85),0)</f>
        <v>1</v>
      </c>
    </row>
    <row r="86" spans="2:6" x14ac:dyDescent="0.2">
      <c r="B86" s="3" t="s">
        <v>353</v>
      </c>
      <c r="C86" s="3">
        <f>IFERROR(GETPIVOTDATA("Nombre actor",TD!$B$2,"Nombre actor",B86),0)</f>
        <v>1</v>
      </c>
      <c r="E86" s="3" t="s">
        <v>559</v>
      </c>
      <c r="F86" s="3">
        <f>IFERROR(GETPIVOTDATA("Disciplina",TD!$E$2,"Disciplina",E86),0)</f>
        <v>1</v>
      </c>
    </row>
    <row r="87" spans="2:6" x14ac:dyDescent="0.2">
      <c r="B87" s="3" t="s">
        <v>494</v>
      </c>
      <c r="C87" s="3">
        <f>IFERROR(GETPIVOTDATA("Nombre actor",TD!$B$2,"Nombre actor",B87),0)</f>
        <v>1</v>
      </c>
      <c r="E87" s="3" t="s">
        <v>958</v>
      </c>
      <c r="F87" s="3">
        <f>IFERROR(GETPIVOTDATA("Disciplina",TD!$E$2,"Disciplina",E87),0)</f>
        <v>1</v>
      </c>
    </row>
    <row r="88" spans="2:6" x14ac:dyDescent="0.2">
      <c r="B88" s="3" t="s">
        <v>442</v>
      </c>
      <c r="C88" s="3">
        <f>IFERROR(GETPIVOTDATA("Nombre actor",TD!$B$2,"Nombre actor",B88),0)</f>
        <v>1</v>
      </c>
      <c r="E88" s="3" t="s">
        <v>679</v>
      </c>
      <c r="F88" s="3">
        <f>IFERROR(GETPIVOTDATA("Disciplina",TD!$E$2,"Disciplina",E88),0)</f>
        <v>1</v>
      </c>
    </row>
    <row r="89" spans="2:6" x14ac:dyDescent="0.2">
      <c r="B89" s="3" t="s">
        <v>1018</v>
      </c>
      <c r="C89" s="3">
        <f>IFERROR(GETPIVOTDATA("Nombre actor",TD!$B$2,"Nombre actor",B89),0)</f>
        <v>1</v>
      </c>
      <c r="E89" s="3" t="s">
        <v>544</v>
      </c>
      <c r="F89" s="3">
        <f>IFERROR(GETPIVOTDATA("Disciplina",TD!$E$2,"Disciplina",E89),0)</f>
        <v>1</v>
      </c>
    </row>
    <row r="90" spans="2:6" x14ac:dyDescent="0.2">
      <c r="B90" s="3" t="s">
        <v>892</v>
      </c>
      <c r="C90" s="3">
        <f>IFERROR(GETPIVOTDATA("Nombre actor",TD!$B$2,"Nombre actor",B90),0)</f>
        <v>1</v>
      </c>
      <c r="E90" s="3" t="s">
        <v>58</v>
      </c>
      <c r="F90" s="3">
        <f>IFERROR(GETPIVOTDATA("Disciplina",TD!$E$2,"Disciplina",E90),0)</f>
        <v>1</v>
      </c>
    </row>
    <row r="91" spans="2:6" x14ac:dyDescent="0.2">
      <c r="B91" s="3" t="s">
        <v>62</v>
      </c>
      <c r="C91" s="3">
        <f>IFERROR(GETPIVOTDATA("Nombre actor",TD!$B$2,"Nombre actor",B91),0)</f>
        <v>1</v>
      </c>
      <c r="E91" s="3" t="s">
        <v>54</v>
      </c>
      <c r="F91" s="3">
        <f>IFERROR(GETPIVOTDATA("Disciplina",TD!$E$2,"Disciplina",E91),0)</f>
        <v>1</v>
      </c>
    </row>
    <row r="92" spans="2:6" x14ac:dyDescent="0.2">
      <c r="B92" s="3" t="s">
        <v>222</v>
      </c>
      <c r="C92" s="3">
        <f>IFERROR(GETPIVOTDATA("Nombre actor",TD!$B$2,"Nombre actor",B92),0)</f>
        <v>1</v>
      </c>
      <c r="E92" s="3" t="s">
        <v>890</v>
      </c>
      <c r="F92" s="3">
        <f>IFERROR(GETPIVOTDATA("Disciplina",TD!$E$2,"Disciplina",E92),0)</f>
        <v>1</v>
      </c>
    </row>
    <row r="93" spans="2:6" x14ac:dyDescent="0.2">
      <c r="B93" s="3" t="s">
        <v>766</v>
      </c>
      <c r="C93" s="3">
        <f>IFERROR(GETPIVOTDATA("Nombre actor",TD!$B$2,"Nombre actor",B93),0)</f>
        <v>1</v>
      </c>
      <c r="E93" s="3" t="s">
        <v>64</v>
      </c>
      <c r="F93" s="3">
        <f>IFERROR(GETPIVOTDATA("Disciplina",TD!$E$2,"Disciplina",E93),0)</f>
        <v>1</v>
      </c>
    </row>
    <row r="94" spans="2:6" x14ac:dyDescent="0.2">
      <c r="B94" s="3" t="s">
        <v>736</v>
      </c>
      <c r="C94" s="3">
        <f>IFERROR(GETPIVOTDATA("Nombre actor",TD!$B$2,"Nombre actor",B94),0)</f>
        <v>1</v>
      </c>
      <c r="E94" s="3" t="s">
        <v>270</v>
      </c>
      <c r="F94" s="3">
        <f>IFERROR(GETPIVOTDATA("Disciplina",TD!$E$2,"Disciplina",E94),0)</f>
        <v>1</v>
      </c>
    </row>
    <row r="95" spans="2:6" x14ac:dyDescent="0.2">
      <c r="B95" s="3" t="s">
        <v>522</v>
      </c>
      <c r="C95" s="3">
        <f>IFERROR(GETPIVOTDATA("Nombre actor",TD!$B$2,"Nombre actor",B95),0)</f>
        <v>1</v>
      </c>
      <c r="E95" s="3" t="s">
        <v>33</v>
      </c>
      <c r="F95" s="3">
        <f>IFERROR(GETPIVOTDATA("Disciplina",TD!$E$2,"Disciplina",E95),0)</f>
        <v>2</v>
      </c>
    </row>
    <row r="96" spans="2:6" x14ac:dyDescent="0.2">
      <c r="B96" s="3" t="s">
        <v>775</v>
      </c>
      <c r="C96" s="3">
        <f>IFERROR(GETPIVOTDATA("Nombre actor",TD!$B$2,"Nombre actor",B96),0)</f>
        <v>1</v>
      </c>
      <c r="E96" s="3" t="s">
        <v>573</v>
      </c>
      <c r="F96" s="3">
        <f>IFERROR(GETPIVOTDATA("Disciplina",TD!$E$2,"Disciplina",E96),0)</f>
        <v>1</v>
      </c>
    </row>
    <row r="97" spans="2:6" x14ac:dyDescent="0.2">
      <c r="B97" s="3" t="s">
        <v>763</v>
      </c>
      <c r="C97" s="3">
        <f>IFERROR(GETPIVOTDATA("Nombre actor",TD!$B$2,"Nombre actor",B97),0)</f>
        <v>1</v>
      </c>
      <c r="E97" s="3" t="s">
        <v>701</v>
      </c>
      <c r="F97" s="3">
        <f>IFERROR(GETPIVOTDATA("Disciplina",TD!$E$2,"Disciplina",E97),0)</f>
        <v>1</v>
      </c>
    </row>
    <row r="98" spans="2:6" x14ac:dyDescent="0.2">
      <c r="B98" s="3" t="s">
        <v>421</v>
      </c>
      <c r="C98" s="3">
        <f>IFERROR(GETPIVOTDATA("Nombre actor",TD!$B$2,"Nombre actor",B98),0)</f>
        <v>1</v>
      </c>
      <c r="E98" s="3" t="s">
        <v>311</v>
      </c>
      <c r="F98" s="3">
        <f>IFERROR(GETPIVOTDATA("Disciplina",TD!$E$2,"Disciplina",E98),0)</f>
        <v>1</v>
      </c>
    </row>
    <row r="99" spans="2:6" x14ac:dyDescent="0.2">
      <c r="B99" s="3" t="s">
        <v>517</v>
      </c>
      <c r="C99" s="3">
        <f>IFERROR(GETPIVOTDATA("Nombre actor",TD!$B$2,"Nombre actor",B99),0)</f>
        <v>1</v>
      </c>
      <c r="E99" s="3" t="s">
        <v>510</v>
      </c>
      <c r="F99" s="3">
        <f>IFERROR(GETPIVOTDATA("Disciplina",TD!$E$2,"Disciplina",E99),0)</f>
        <v>1</v>
      </c>
    </row>
    <row r="100" spans="2:6" x14ac:dyDescent="0.2">
      <c r="B100" s="3" t="s">
        <v>524</v>
      </c>
      <c r="C100" s="3">
        <f>IFERROR(GETPIVOTDATA("Nombre actor",TD!$B$2,"Nombre actor",B100),0)</f>
        <v>1</v>
      </c>
      <c r="E100" s="3" t="s">
        <v>750</v>
      </c>
      <c r="F100" s="3">
        <f>IFERROR(GETPIVOTDATA("Disciplina",TD!$E$2,"Disciplina",E100),0)</f>
        <v>1</v>
      </c>
    </row>
    <row r="101" spans="2:6" x14ac:dyDescent="0.2">
      <c r="B101" s="3" t="s">
        <v>1010</v>
      </c>
      <c r="C101" s="3">
        <f>IFERROR(GETPIVOTDATA("Nombre actor",TD!$B$2,"Nombre actor",B101),0)</f>
        <v>1</v>
      </c>
      <c r="E101" s="3" t="s">
        <v>181</v>
      </c>
      <c r="F101" s="3">
        <f>IFERROR(GETPIVOTDATA("Disciplina",TD!$E$2,"Disciplina",E101),0)</f>
        <v>1</v>
      </c>
    </row>
    <row r="102" spans="2:6" x14ac:dyDescent="0.2">
      <c r="B102" s="3" t="s">
        <v>502</v>
      </c>
      <c r="C102" s="3">
        <f>IFERROR(GETPIVOTDATA("Nombre actor",TD!$B$2,"Nombre actor",B102),0)</f>
        <v>1</v>
      </c>
      <c r="E102" s="3" t="s">
        <v>135</v>
      </c>
      <c r="F102" s="3">
        <f>IFERROR(GETPIVOTDATA("Disciplina",TD!$E$2,"Disciplina",E102),0)</f>
        <v>1</v>
      </c>
    </row>
    <row r="103" spans="2:6" x14ac:dyDescent="0.2">
      <c r="B103" s="3" t="s">
        <v>554</v>
      </c>
      <c r="C103" s="3">
        <f>IFERROR(GETPIVOTDATA("Nombre actor",TD!$B$2,"Nombre actor",B103),0)</f>
        <v>1</v>
      </c>
      <c r="E103" s="3" t="s">
        <v>977</v>
      </c>
      <c r="F103" s="3">
        <f>IFERROR(GETPIVOTDATA("Disciplina",TD!$E$2,"Disciplina",E103),0)</f>
        <v>1</v>
      </c>
    </row>
    <row r="104" spans="2:6" x14ac:dyDescent="0.2">
      <c r="B104" s="3" t="s">
        <v>108</v>
      </c>
      <c r="C104" s="3">
        <f>IFERROR(GETPIVOTDATA("Nombre actor",TD!$B$2,"Nombre actor",B104),0)</f>
        <v>1</v>
      </c>
      <c r="E104" s="3" t="s">
        <v>87</v>
      </c>
      <c r="F104" s="3">
        <f>IFERROR(GETPIVOTDATA("Disciplina",TD!$E$2,"Disciplina",E104),0)</f>
        <v>3</v>
      </c>
    </row>
    <row r="105" spans="2:6" x14ac:dyDescent="0.2">
      <c r="B105" s="3" t="s">
        <v>654</v>
      </c>
      <c r="C105" s="3">
        <f>IFERROR(GETPIVOTDATA("Nombre actor",TD!$B$2,"Nombre actor",B105),0)</f>
        <v>1</v>
      </c>
      <c r="E105" s="3" t="s">
        <v>127</v>
      </c>
      <c r="F105" s="3">
        <f>IFERROR(GETPIVOTDATA("Disciplina",TD!$E$2,"Disciplina",E105),0)</f>
        <v>1</v>
      </c>
    </row>
    <row r="106" spans="2:6" x14ac:dyDescent="0.2">
      <c r="B106" s="3" t="s">
        <v>343</v>
      </c>
      <c r="C106" s="3">
        <f>IFERROR(GETPIVOTDATA("Nombre actor",TD!$B$2,"Nombre actor",B106),0)</f>
        <v>1</v>
      </c>
      <c r="E106" s="3" t="s">
        <v>981</v>
      </c>
      <c r="F106" s="3">
        <f>IFERROR(GETPIVOTDATA("Disciplina",TD!$E$2,"Disciplina",E106),0)</f>
        <v>1</v>
      </c>
    </row>
    <row r="107" spans="2:6" x14ac:dyDescent="0.2">
      <c r="B107" s="3" t="s">
        <v>381</v>
      </c>
      <c r="C107" s="3">
        <f>IFERROR(GETPIVOTDATA("Nombre actor",TD!$B$2,"Nombre actor",B107),0)</f>
        <v>1</v>
      </c>
      <c r="E107" s="3" t="s">
        <v>195</v>
      </c>
      <c r="F107" s="3">
        <f>IFERROR(GETPIVOTDATA("Disciplina",TD!$E$2,"Disciplina",E107),0)</f>
        <v>1</v>
      </c>
    </row>
    <row r="108" spans="2:6" x14ac:dyDescent="0.2">
      <c r="B108" s="3" t="s">
        <v>931</v>
      </c>
      <c r="C108" s="3">
        <f>IFERROR(GETPIVOTDATA("Nombre actor",TD!$B$2,"Nombre actor",B108),0)</f>
        <v>1</v>
      </c>
      <c r="E108" s="3" t="s">
        <v>734</v>
      </c>
      <c r="F108" s="3">
        <f>IFERROR(GETPIVOTDATA("Disciplina",TD!$E$2,"Disciplina",E108),0)</f>
        <v>1</v>
      </c>
    </row>
    <row r="109" spans="2:6" x14ac:dyDescent="0.2">
      <c r="B109" s="3" t="s">
        <v>822</v>
      </c>
      <c r="C109" s="3">
        <f>IFERROR(GETPIVOTDATA("Nombre actor",TD!$B$2,"Nombre actor",B109),0)</f>
        <v>1</v>
      </c>
      <c r="E109" s="3" t="s">
        <v>77</v>
      </c>
      <c r="F109" s="3">
        <f>IFERROR(GETPIVOTDATA("Disciplina",TD!$E$2,"Disciplina",E109),0)</f>
        <v>1</v>
      </c>
    </row>
    <row r="110" spans="2:6" x14ac:dyDescent="0.2">
      <c r="B110" s="3" t="s">
        <v>190</v>
      </c>
      <c r="C110" s="3">
        <f>IFERROR(GETPIVOTDATA("Nombre actor",TD!$B$2,"Nombre actor",B110),0)</f>
        <v>1</v>
      </c>
      <c r="E110" s="3" t="s">
        <v>552</v>
      </c>
      <c r="F110" s="3">
        <f>IFERROR(GETPIVOTDATA("Disciplina",TD!$E$2,"Disciplina",E110),0)</f>
        <v>1</v>
      </c>
    </row>
    <row r="111" spans="2:6" x14ac:dyDescent="0.2">
      <c r="B111" s="3" t="s">
        <v>197</v>
      </c>
      <c r="C111" s="3">
        <f>IFERROR(GETPIVOTDATA("Nombre actor",TD!$B$2,"Nombre actor",B111),0)</f>
        <v>1</v>
      </c>
      <c r="E111" s="3" t="s">
        <v>274</v>
      </c>
      <c r="F111" s="3">
        <f>IFERROR(GETPIVOTDATA("Disciplina",TD!$E$2,"Disciplina",E111),0)</f>
        <v>1</v>
      </c>
    </row>
    <row r="112" spans="2:6" x14ac:dyDescent="0.2">
      <c r="B112" s="3" t="s">
        <v>498</v>
      </c>
      <c r="C112" s="3">
        <f>IFERROR(GETPIVOTDATA("Nombre actor",TD!$B$2,"Nombre actor",B112),0)</f>
        <v>1</v>
      </c>
      <c r="E112" s="3" t="s">
        <v>500</v>
      </c>
      <c r="F112" s="3">
        <f>IFERROR(GETPIVOTDATA("Disciplina",TD!$E$2,"Disciplina",E112),0)</f>
        <v>1</v>
      </c>
    </row>
    <row r="113" spans="2:6" x14ac:dyDescent="0.2">
      <c r="B113" s="3" t="s">
        <v>705</v>
      </c>
      <c r="C113" s="3">
        <f>IFERROR(GETPIVOTDATA("Nombre actor",TD!$B$2,"Nombre actor",B113),0)</f>
        <v>1</v>
      </c>
      <c r="E113" s="3" t="s">
        <v>386</v>
      </c>
      <c r="F113" s="3">
        <f>IFERROR(GETPIVOTDATA("Disciplina",TD!$E$2,"Disciplina",E113),0)</f>
        <v>1</v>
      </c>
    </row>
    <row r="114" spans="2:6" x14ac:dyDescent="0.2">
      <c r="B114" s="3" t="s">
        <v>290</v>
      </c>
      <c r="C114" s="3">
        <f>IFERROR(GETPIVOTDATA("Nombre actor",TD!$B$2,"Nombre actor",B114),0)</f>
        <v>1</v>
      </c>
      <c r="E114" s="3" t="s">
        <v>478</v>
      </c>
      <c r="F114" s="3">
        <f>IFERROR(GETPIVOTDATA("Disciplina",TD!$E$2,"Disciplina",E114),0)</f>
        <v>2</v>
      </c>
    </row>
    <row r="115" spans="2:6" x14ac:dyDescent="0.2">
      <c r="B115" s="3" t="s">
        <v>772</v>
      </c>
      <c r="C115" s="3">
        <f>IFERROR(GETPIVOTDATA("Nombre actor",TD!$B$2,"Nombre actor",B115),0)</f>
        <v>1</v>
      </c>
      <c r="E115" s="3" t="s">
        <v>925</v>
      </c>
      <c r="F115" s="3">
        <f>IFERROR(GETPIVOTDATA("Disciplina",TD!$E$2,"Disciplina",E115),0)</f>
        <v>1</v>
      </c>
    </row>
    <row r="116" spans="2:6" x14ac:dyDescent="0.2">
      <c r="B116" s="3" t="s">
        <v>409</v>
      </c>
      <c r="C116" s="3">
        <f>IFERROR(GETPIVOTDATA("Nombre actor",TD!$B$2,"Nombre actor",B116),0)</f>
        <v>1</v>
      </c>
      <c r="E116" s="3" t="s">
        <v>836</v>
      </c>
      <c r="F116" s="3">
        <f>IFERROR(GETPIVOTDATA("Disciplina",TD!$E$2,"Disciplina",E116),0)</f>
        <v>1</v>
      </c>
    </row>
    <row r="117" spans="2:6" x14ac:dyDescent="0.2">
      <c r="B117" s="3" t="s">
        <v>169</v>
      </c>
      <c r="C117" s="3">
        <f>IFERROR(GETPIVOTDATA("Nombre actor",TD!$B$2,"Nombre actor",B117),0)</f>
        <v>1</v>
      </c>
      <c r="E117" s="3" t="s">
        <v>646</v>
      </c>
      <c r="F117" s="3">
        <f>IFERROR(GETPIVOTDATA("Disciplina",TD!$E$2,"Disciplina",E117),0)</f>
        <v>2</v>
      </c>
    </row>
    <row r="118" spans="2:6" x14ac:dyDescent="0.2">
      <c r="B118" s="3" t="s">
        <v>93</v>
      </c>
      <c r="C118" s="3">
        <f>IFERROR(GETPIVOTDATA("Nombre actor",TD!$B$2,"Nombre actor",B118),0)</f>
        <v>1</v>
      </c>
      <c r="E118" s="3" t="s">
        <v>1032</v>
      </c>
      <c r="F118" s="3">
        <f>IFERROR(GETPIVOTDATA("Disciplina",TD!$E$2,"Disciplina",E118),0)</f>
        <v>1</v>
      </c>
    </row>
    <row r="119" spans="2:6" x14ac:dyDescent="0.2">
      <c r="B119" s="3" t="s">
        <v>769</v>
      </c>
      <c r="C119" s="3">
        <f>IFERROR(GETPIVOTDATA("Nombre actor",TD!$B$2,"Nombre actor",B119),0)</f>
        <v>1</v>
      </c>
      <c r="E119" s="3" t="s">
        <v>638</v>
      </c>
      <c r="F119" s="3">
        <f>IFERROR(GETPIVOTDATA("Disciplina",TD!$E$2,"Disciplina",E119),0)</f>
        <v>1</v>
      </c>
    </row>
    <row r="120" spans="2:6" x14ac:dyDescent="0.2">
      <c r="B120" s="3" t="s">
        <v>666</v>
      </c>
      <c r="C120" s="3">
        <f>IFERROR(GETPIVOTDATA("Nombre actor",TD!$B$2,"Nombre actor",B120),0)</f>
        <v>1</v>
      </c>
      <c r="E120" s="3" t="s">
        <v>878</v>
      </c>
      <c r="F120" s="3">
        <f>IFERROR(GETPIVOTDATA("Disciplina",TD!$E$2,"Disciplina",E120),0)</f>
        <v>1</v>
      </c>
    </row>
    <row r="121" spans="2:6" x14ac:dyDescent="0.2">
      <c r="B121" s="3" t="s">
        <v>458</v>
      </c>
      <c r="C121" s="3">
        <f>IFERROR(GETPIVOTDATA("Nombre actor",TD!$B$2,"Nombre actor",B121),0)</f>
        <v>1</v>
      </c>
      <c r="E121" s="3" t="s">
        <v>985</v>
      </c>
      <c r="F121" s="3">
        <f>IFERROR(GETPIVOTDATA("Disciplina",TD!$E$2,"Disciplina",E121),0)</f>
        <v>1</v>
      </c>
    </row>
    <row r="122" spans="2:6" x14ac:dyDescent="0.2">
      <c r="B122" s="3" t="s">
        <v>550</v>
      </c>
      <c r="C122" s="3">
        <f>IFERROR(GETPIVOTDATA("Nombre actor",TD!$B$2,"Nombre actor",B122),0)</f>
        <v>1</v>
      </c>
      <c r="E122" s="3" t="s">
        <v>82</v>
      </c>
      <c r="F122" s="3">
        <f>IFERROR(GETPIVOTDATA("Disciplina",TD!$E$2,"Disciplina",E122),0)</f>
        <v>1</v>
      </c>
    </row>
    <row r="123" spans="2:6" x14ac:dyDescent="0.2">
      <c r="B123" s="3" t="s">
        <v>964</v>
      </c>
      <c r="C123" s="3">
        <f>IFERROR(GETPIVOTDATA("Nombre actor",TD!$B$2,"Nombre actor",B123),0)</f>
        <v>1</v>
      </c>
      <c r="E123" s="3" t="s">
        <v>177</v>
      </c>
      <c r="F123" s="3">
        <f>IFERROR(GETPIVOTDATA("Disciplina",TD!$E$2,"Disciplina",E123),0)</f>
        <v>1</v>
      </c>
    </row>
    <row r="124" spans="2:6" x14ac:dyDescent="0.2">
      <c r="B124" s="3" t="s">
        <v>904</v>
      </c>
      <c r="C124" s="3">
        <f>IFERROR(GETPIVOTDATA("Nombre actor",TD!$B$2,"Nombre actor",B124),0)</f>
        <v>1</v>
      </c>
      <c r="E124" s="3" t="s">
        <v>622</v>
      </c>
      <c r="F124" s="3">
        <f>IFERROR(GETPIVOTDATA("Disciplina",TD!$E$2,"Disciplina",E124),0)</f>
        <v>1</v>
      </c>
    </row>
    <row r="125" spans="2:6" x14ac:dyDescent="0.2">
      <c r="B125" s="3" t="s">
        <v>918</v>
      </c>
      <c r="C125" s="3">
        <f>IFERROR(GETPIVOTDATA("Nombre actor",TD!$B$2,"Nombre actor",B125),0)</f>
        <v>1</v>
      </c>
      <c r="E125" s="3" t="s">
        <v>41</v>
      </c>
      <c r="F125" s="3">
        <f>IFERROR(GETPIVOTDATA("Disciplina",TD!$E$2,"Disciplina",E125),0)</f>
        <v>1</v>
      </c>
    </row>
    <row r="126" spans="2:6" x14ac:dyDescent="0.2">
      <c r="B126" s="3" t="s">
        <v>215</v>
      </c>
      <c r="C126" s="3">
        <f>IFERROR(GETPIVOTDATA("Nombre actor",TD!$B$2,"Nombre actor",B126),0)</f>
        <v>1</v>
      </c>
      <c r="E126" s="3" t="s">
        <v>780</v>
      </c>
      <c r="F126" s="3">
        <f>IFERROR(GETPIVOTDATA("Disciplina",TD!$E$2,"Disciplina",E126),0)</f>
        <v>1</v>
      </c>
    </row>
    <row r="127" spans="2:6" x14ac:dyDescent="0.2">
      <c r="B127" s="3" t="s">
        <v>673</v>
      </c>
      <c r="C127" s="3">
        <f>IFERROR(GETPIVOTDATA("Nombre actor",TD!$B$2,"Nombre actor",B127),0)</f>
        <v>1</v>
      </c>
      <c r="E127" s="3" t="s">
        <v>376</v>
      </c>
      <c r="F127" s="3">
        <f>IFERROR(GETPIVOTDATA("Disciplina",TD!$E$2,"Disciplina",E127),0)</f>
        <v>2</v>
      </c>
    </row>
    <row r="128" spans="2:6" x14ac:dyDescent="0.2">
      <c r="B128" s="3" t="s">
        <v>513</v>
      </c>
      <c r="C128" s="3">
        <f>IFERROR(GETPIVOTDATA("Nombre actor",TD!$B$2,"Nombre actor",B128),0)</f>
        <v>1</v>
      </c>
      <c r="E128" s="3" t="s">
        <v>1020</v>
      </c>
      <c r="F128" s="3">
        <f>IFERROR(GETPIVOTDATA("Disciplina",TD!$E$2,"Disciplina",E128),0)</f>
        <v>1</v>
      </c>
    </row>
    <row r="129" spans="2:6" x14ac:dyDescent="0.2">
      <c r="B129" s="3" t="s">
        <v>681</v>
      </c>
      <c r="C129" s="3">
        <f>IFERROR(GETPIVOTDATA("Nombre actor",TD!$B$2,"Nombre actor",B129),0)</f>
        <v>1</v>
      </c>
      <c r="E129" s="3" t="s">
        <v>929</v>
      </c>
      <c r="F129" s="3">
        <f>IFERROR(GETPIVOTDATA("Disciplina",TD!$E$2,"Disciplina",E129),0)</f>
        <v>1</v>
      </c>
    </row>
    <row r="130" spans="2:6" x14ac:dyDescent="0.2">
      <c r="B130" s="3" t="s">
        <v>846</v>
      </c>
      <c r="C130" s="3">
        <f>IFERROR(GETPIVOTDATA("Nombre actor",TD!$B$2,"Nombre actor",B130),0)</f>
        <v>1</v>
      </c>
      <c r="E130" s="3" t="s">
        <v>263</v>
      </c>
      <c r="F130" s="3">
        <f>IFERROR(GETPIVOTDATA("Disciplina",TD!$E$2,"Disciplina",E130),0)</f>
        <v>1</v>
      </c>
    </row>
    <row r="131" spans="2:6" x14ac:dyDescent="0.2">
      <c r="B131" s="3" t="s">
        <v>632</v>
      </c>
      <c r="C131" s="3">
        <f>IFERROR(GETPIVOTDATA("Nombre actor",TD!$B$2,"Nombre actor",B131),0)</f>
        <v>1</v>
      </c>
      <c r="E131" s="3" t="s">
        <v>372</v>
      </c>
      <c r="F131" s="3">
        <f>IFERROR(GETPIVOTDATA("Disciplina",TD!$E$2,"Disciplina",E131),0)</f>
        <v>1</v>
      </c>
    </row>
    <row r="132" spans="2:6" x14ac:dyDescent="0.2">
      <c r="B132" s="3" t="s">
        <v>252</v>
      </c>
      <c r="C132" s="3">
        <f>IFERROR(GETPIVOTDATA("Nombre actor",TD!$B$2,"Nombre actor",B132),0)</f>
        <v>1</v>
      </c>
      <c r="E132" s="3" t="s">
        <v>318</v>
      </c>
      <c r="F132" s="3">
        <f>IFERROR(GETPIVOTDATA("Disciplina",TD!$E$2,"Disciplina",E132),0)</f>
        <v>1</v>
      </c>
    </row>
    <row r="133" spans="2:6" x14ac:dyDescent="0.2">
      <c r="B133" s="3" t="s">
        <v>804</v>
      </c>
      <c r="C133" s="3">
        <f>IFERROR(GETPIVOTDATA("Nombre actor",TD!$B$2,"Nombre actor",B133),0)</f>
        <v>1</v>
      </c>
      <c r="E133" s="3" t="s">
        <v>971</v>
      </c>
      <c r="F133" s="3">
        <f>IFERROR(GETPIVOTDATA("Disciplina",TD!$E$2,"Disciplina",E133),0)</f>
        <v>1</v>
      </c>
    </row>
    <row r="134" spans="2:6" x14ac:dyDescent="0.2">
      <c r="B134" s="3" t="s">
        <v>1014</v>
      </c>
      <c r="C134" s="3">
        <f>IFERROR(GETPIVOTDATA("Nombre actor",TD!$B$2,"Nombre actor",B134),0)</f>
        <v>1</v>
      </c>
      <c r="E134" s="3" t="s">
        <v>966</v>
      </c>
      <c r="F134" s="3">
        <f>IFERROR(GETPIVOTDATA("Disciplina",TD!$E$2,"Disciplina",E134),0)</f>
        <v>1</v>
      </c>
    </row>
    <row r="135" spans="2:6" x14ac:dyDescent="0.2">
      <c r="B135" s="3" t="s">
        <v>952</v>
      </c>
      <c r="C135" s="3">
        <f>IFERROR(GETPIVOTDATA("Nombre actor",TD!$B$2,"Nombre actor",B135),0)</f>
        <v>1</v>
      </c>
      <c r="E135" s="3" t="s">
        <v>634</v>
      </c>
      <c r="F135" s="3">
        <f>IFERROR(GETPIVOTDATA("Disciplina",TD!$E$2,"Disciplina",E135),0)</f>
        <v>1</v>
      </c>
    </row>
    <row r="136" spans="2:6" x14ac:dyDescent="0.2">
      <c r="B136" s="3" t="s">
        <v>956</v>
      </c>
      <c r="C136" s="3">
        <f>IFERROR(GETPIVOTDATA("Nombre actor",TD!$B$2,"Nombre actor",B136),0)</f>
        <v>1</v>
      </c>
    </row>
    <row r="137" spans="2:6" x14ac:dyDescent="0.2">
      <c r="B137" s="3" t="s">
        <v>830</v>
      </c>
      <c r="C137" s="3">
        <f>IFERROR(GETPIVOTDATA("Nombre actor",TD!$B$2,"Nombre actor",B137),0)</f>
        <v>1</v>
      </c>
    </row>
    <row r="138" spans="2:6" x14ac:dyDescent="0.2">
      <c r="B138" s="3" t="s">
        <v>401</v>
      </c>
      <c r="C138" s="3">
        <f>IFERROR(GETPIVOTDATA("Nombre actor",TD!$B$2,"Nombre actor",B138),0)</f>
        <v>1</v>
      </c>
      <c r="E138" s="3" t="s">
        <v>1061</v>
      </c>
      <c r="F138" s="3">
        <f>SUMIF($E$4:$E$135,"*"&amp;E138&amp;"*",$F$4:$F$135)</f>
        <v>1</v>
      </c>
    </row>
    <row r="139" spans="2:6" x14ac:dyDescent="0.2">
      <c r="B139" s="3" t="s">
        <v>624</v>
      </c>
      <c r="C139" s="3">
        <f>IFERROR(GETPIVOTDATA("Nombre actor",TD!$B$2,"Nombre actor",B139),0)</f>
        <v>1</v>
      </c>
      <c r="E139" s="3" t="s">
        <v>1084</v>
      </c>
      <c r="F139" s="3">
        <f t="shared" ref="F139:F171" si="16">SUMIF($E$4:$E$135,"*"&amp;E139&amp;"*",$F$4:$F$135)</f>
        <v>1</v>
      </c>
    </row>
    <row r="140" spans="2:6" x14ac:dyDescent="0.2">
      <c r="B140" s="3" t="s">
        <v>724</v>
      </c>
      <c r="C140" s="3">
        <f>IFERROR(GETPIVOTDATA("Nombre actor",TD!$B$2,"Nombre actor",B140),0)</f>
        <v>1</v>
      </c>
      <c r="E140" s="3" t="s">
        <v>1065</v>
      </c>
      <c r="F140" s="3">
        <f t="shared" si="16"/>
        <v>1</v>
      </c>
    </row>
    <row r="141" spans="2:6" x14ac:dyDescent="0.2">
      <c r="B141" s="3" t="s">
        <v>813</v>
      </c>
      <c r="C141" s="3">
        <f>IFERROR(GETPIVOTDATA("Nombre actor",TD!$B$2,"Nombre actor",B141),0)</f>
        <v>1</v>
      </c>
      <c r="E141" s="3" t="s">
        <v>604</v>
      </c>
      <c r="F141" s="3">
        <f t="shared" si="16"/>
        <v>33</v>
      </c>
    </row>
    <row r="142" spans="2:6" x14ac:dyDescent="0.2">
      <c r="B142" s="3" t="s">
        <v>782</v>
      </c>
      <c r="C142" s="3">
        <f>IFERROR(GETPIVOTDATA("Nombre actor",TD!$B$2,"Nombre actor",B142),0)</f>
        <v>1</v>
      </c>
      <c r="E142" s="3" t="s">
        <v>1064</v>
      </c>
      <c r="F142" s="3">
        <f t="shared" si="16"/>
        <v>39</v>
      </c>
    </row>
    <row r="143" spans="2:6" x14ac:dyDescent="0.2">
      <c r="B143" s="3" t="s">
        <v>898</v>
      </c>
      <c r="C143" s="3">
        <f>IFERROR(GETPIVOTDATA("Nombre actor",TD!$B$2,"Nombre actor",B143),0)</f>
        <v>1</v>
      </c>
      <c r="E143" s="3" t="s">
        <v>1058</v>
      </c>
      <c r="F143" s="3">
        <f t="shared" si="16"/>
        <v>32</v>
      </c>
    </row>
    <row r="144" spans="2:6" x14ac:dyDescent="0.2">
      <c r="B144" s="3" t="s">
        <v>806</v>
      </c>
      <c r="C144" s="3">
        <f>IFERROR(GETPIVOTDATA("Nombre actor",TD!$B$2,"Nombre actor",B144),0)</f>
        <v>1</v>
      </c>
      <c r="E144" s="3" t="s">
        <v>1070</v>
      </c>
      <c r="F144" s="3">
        <f t="shared" si="16"/>
        <v>1</v>
      </c>
    </row>
    <row r="145" spans="2:6" x14ac:dyDescent="0.2">
      <c r="B145" s="3" t="s">
        <v>739</v>
      </c>
      <c r="C145" s="3">
        <f>IFERROR(GETPIVOTDATA("Nombre actor",TD!$B$2,"Nombre actor",B145),0)</f>
        <v>1</v>
      </c>
      <c r="E145" s="3" t="s">
        <v>330</v>
      </c>
      <c r="F145" s="3">
        <f t="shared" si="16"/>
        <v>10</v>
      </c>
    </row>
    <row r="146" spans="2:6" x14ac:dyDescent="0.2">
      <c r="B146" s="3" t="s">
        <v>31</v>
      </c>
      <c r="C146" s="3">
        <f>IFERROR(GETPIVOTDATA("Nombre actor",TD!$B$2,"Nombre actor",B146),0)</f>
        <v>1</v>
      </c>
      <c r="E146" s="3" t="s">
        <v>1069</v>
      </c>
      <c r="F146" s="3">
        <f t="shared" si="16"/>
        <v>9</v>
      </c>
    </row>
    <row r="147" spans="2:6" x14ac:dyDescent="0.2">
      <c r="B147" s="3" t="s">
        <v>276</v>
      </c>
      <c r="C147" s="3">
        <f>IFERROR(GETPIVOTDATA("Nombre actor",TD!$B$2,"Nombre actor",B147),0)</f>
        <v>1</v>
      </c>
      <c r="E147" s="3" t="s">
        <v>597</v>
      </c>
      <c r="F147" s="3">
        <f t="shared" si="16"/>
        <v>32</v>
      </c>
    </row>
    <row r="148" spans="2:6" x14ac:dyDescent="0.2">
      <c r="B148" s="3" t="s">
        <v>885</v>
      </c>
      <c r="C148" s="3">
        <f>IFERROR(GETPIVOTDATA("Nombre actor",TD!$B$2,"Nombre actor",B148),0)</f>
        <v>1</v>
      </c>
      <c r="E148" s="3" t="s">
        <v>95</v>
      </c>
      <c r="F148" s="3">
        <f t="shared" si="16"/>
        <v>14</v>
      </c>
    </row>
    <row r="149" spans="2:6" x14ac:dyDescent="0.2">
      <c r="B149" s="3" t="s">
        <v>819</v>
      </c>
      <c r="C149" s="3">
        <f>IFERROR(GETPIVOTDATA("Nombre actor",TD!$B$2,"Nombre actor",B149),0)</f>
        <v>1</v>
      </c>
      <c r="E149" s="3" t="s">
        <v>1066</v>
      </c>
      <c r="F149" s="3">
        <f t="shared" si="16"/>
        <v>1</v>
      </c>
    </row>
    <row r="150" spans="2:6" x14ac:dyDescent="0.2">
      <c r="B150" s="3" t="s">
        <v>285</v>
      </c>
      <c r="C150" s="3">
        <f>IFERROR(GETPIVOTDATA("Nombre actor",TD!$B$2,"Nombre actor",B150),0)</f>
        <v>1</v>
      </c>
      <c r="E150" s="3" t="s">
        <v>27</v>
      </c>
      <c r="F150" s="3">
        <f t="shared" si="16"/>
        <v>104</v>
      </c>
    </row>
    <row r="151" spans="2:6" x14ac:dyDescent="0.2">
      <c r="B151" s="3" t="s">
        <v>950</v>
      </c>
      <c r="C151" s="3">
        <f>IFERROR(GETPIVOTDATA("Nombre actor",TD!$B$2,"Nombre actor",B151),0)</f>
        <v>1</v>
      </c>
      <c r="E151" s="3" t="s">
        <v>1060</v>
      </c>
      <c r="F151" s="3">
        <f t="shared" si="16"/>
        <v>1</v>
      </c>
    </row>
    <row r="152" spans="2:6" x14ac:dyDescent="0.2">
      <c r="B152" s="3" t="s">
        <v>476</v>
      </c>
      <c r="C152" s="3">
        <f>IFERROR(GETPIVOTDATA("Nombre actor",TD!$B$2,"Nombre actor",B152),0)</f>
        <v>1</v>
      </c>
      <c r="E152" s="3" t="s">
        <v>120</v>
      </c>
      <c r="F152" s="3">
        <f t="shared" si="16"/>
        <v>1</v>
      </c>
    </row>
    <row r="153" spans="2:6" x14ac:dyDescent="0.2">
      <c r="B153" s="3" t="s">
        <v>712</v>
      </c>
      <c r="C153" s="3">
        <f>IFERROR(GETPIVOTDATA("Nombre actor",TD!$B$2,"Nombre actor",B153),0)</f>
        <v>1</v>
      </c>
      <c r="E153" s="3" t="s">
        <v>577</v>
      </c>
      <c r="F153" s="3">
        <f t="shared" si="16"/>
        <v>31</v>
      </c>
    </row>
    <row r="154" spans="2:6" x14ac:dyDescent="0.2">
      <c r="B154" s="3" t="s">
        <v>542</v>
      </c>
      <c r="C154" s="3">
        <f>IFERROR(GETPIVOTDATA("Nombre actor",TD!$B$2,"Nombre actor",B154),0)</f>
        <v>1</v>
      </c>
      <c r="E154" s="3" t="s">
        <v>1059</v>
      </c>
      <c r="F154" s="3">
        <f t="shared" si="16"/>
        <v>16</v>
      </c>
    </row>
    <row r="155" spans="2:6" x14ac:dyDescent="0.2">
      <c r="B155" s="3" t="s">
        <v>115</v>
      </c>
      <c r="C155" s="3">
        <f>IFERROR(GETPIVOTDATA("Nombre actor",TD!$B$2,"Nombre actor",B155),0)</f>
        <v>1</v>
      </c>
      <c r="E155" s="3" t="s">
        <v>1067</v>
      </c>
      <c r="F155" s="3">
        <f t="shared" si="16"/>
        <v>1</v>
      </c>
    </row>
    <row r="156" spans="2:6" x14ac:dyDescent="0.2">
      <c r="B156" s="3" t="s">
        <v>912</v>
      </c>
      <c r="C156" s="3">
        <f>IFERROR(GETPIVOTDATA("Nombre actor",TD!$B$2,"Nombre actor",B156),0)</f>
        <v>1</v>
      </c>
      <c r="E156" s="3" t="s">
        <v>139</v>
      </c>
      <c r="F156" s="3">
        <f t="shared" si="16"/>
        <v>8</v>
      </c>
    </row>
    <row r="157" spans="2:6" x14ac:dyDescent="0.2">
      <c r="B157" s="3" t="s">
        <v>225</v>
      </c>
      <c r="C157" s="3">
        <f>IFERROR(GETPIVOTDATA("Nombre actor",TD!$B$2,"Nombre actor",B157),0)</f>
        <v>1</v>
      </c>
      <c r="E157" s="3" t="s">
        <v>865</v>
      </c>
      <c r="F157" s="3">
        <f t="shared" si="16"/>
        <v>39</v>
      </c>
    </row>
    <row r="158" spans="2:6" x14ac:dyDescent="0.2">
      <c r="B158" s="3" t="s">
        <v>85</v>
      </c>
      <c r="C158" s="3">
        <f>IFERROR(GETPIVOTDATA("Nombre actor",TD!$B$2,"Nombre actor",B158),0)</f>
        <v>1</v>
      </c>
      <c r="E158" s="3" t="s">
        <v>460</v>
      </c>
      <c r="F158" s="3">
        <f t="shared" si="16"/>
        <v>56</v>
      </c>
    </row>
    <row r="159" spans="2:6" x14ac:dyDescent="0.2">
      <c r="B159" s="3" t="s">
        <v>49</v>
      </c>
      <c r="C159" s="3">
        <f>IFERROR(GETPIVOTDATA("Nombre actor",TD!$B$2,"Nombre actor",B159),0)</f>
        <v>1</v>
      </c>
      <c r="E159" s="3" t="s">
        <v>50</v>
      </c>
      <c r="F159" s="3">
        <f t="shared" si="16"/>
        <v>1</v>
      </c>
    </row>
    <row r="160" spans="2:6" x14ac:dyDescent="0.2">
      <c r="B160" s="3" t="s">
        <v>677</v>
      </c>
      <c r="C160" s="3">
        <f>IFERROR(GETPIVOTDATA("Nombre actor",TD!$B$2,"Nombre actor",B160),0)</f>
        <v>1</v>
      </c>
      <c r="E160" s="3" t="s">
        <v>1062</v>
      </c>
      <c r="F160" s="3">
        <f t="shared" si="16"/>
        <v>18</v>
      </c>
    </row>
    <row r="161" spans="2:6" x14ac:dyDescent="0.2">
      <c r="B161" s="3" t="s">
        <v>702</v>
      </c>
      <c r="C161" s="3">
        <f>IFERROR(GETPIVOTDATA("Nombre actor",TD!$B$2,"Nombre actor",B161),0)</f>
        <v>1</v>
      </c>
      <c r="E161" s="3" t="s">
        <v>1012</v>
      </c>
      <c r="F161" s="3">
        <f t="shared" si="16"/>
        <v>12</v>
      </c>
    </row>
    <row r="162" spans="2:6" x14ac:dyDescent="0.2">
      <c r="B162" s="3" t="s">
        <v>418</v>
      </c>
      <c r="C162" s="3">
        <f>IFERROR(GETPIVOTDATA("Nombre actor",TD!$B$2,"Nombre actor",B162),0)</f>
        <v>1</v>
      </c>
      <c r="E162" s="3" t="s">
        <v>150</v>
      </c>
      <c r="F162" s="3">
        <f t="shared" si="16"/>
        <v>15</v>
      </c>
    </row>
    <row r="163" spans="2:6" x14ac:dyDescent="0.2">
      <c r="B163" s="3" t="s">
        <v>328</v>
      </c>
      <c r="C163" s="3">
        <f>IFERROR(GETPIVOTDATA("Nombre actor",TD!$B$2,"Nombre actor",B163),0)</f>
        <v>1</v>
      </c>
      <c r="E163" s="3" t="s">
        <v>46</v>
      </c>
      <c r="F163" s="3">
        <f t="shared" si="16"/>
        <v>1</v>
      </c>
    </row>
    <row r="164" spans="2:6" x14ac:dyDescent="0.2">
      <c r="B164" s="3" t="s">
        <v>996</v>
      </c>
      <c r="C164" s="3">
        <f>IFERROR(GETPIVOTDATA("Nombre actor",TD!$B$2,"Nombre actor",B164),0)</f>
        <v>1</v>
      </c>
      <c r="E164" s="3" t="s">
        <v>379</v>
      </c>
      <c r="F164" s="3">
        <f t="shared" si="16"/>
        <v>44</v>
      </c>
    </row>
    <row r="165" spans="2:6" x14ac:dyDescent="0.2">
      <c r="B165" s="3" t="s">
        <v>374</v>
      </c>
      <c r="C165" s="3">
        <f>IFERROR(GETPIVOTDATA("Nombre actor",TD!$B$2,"Nombre actor",B165),0)</f>
        <v>1</v>
      </c>
      <c r="E165" s="3" t="s">
        <v>17</v>
      </c>
      <c r="F165" s="3">
        <f t="shared" si="16"/>
        <v>130</v>
      </c>
    </row>
    <row r="166" spans="2:6" x14ac:dyDescent="0.2">
      <c r="B166" s="3" t="s">
        <v>449</v>
      </c>
      <c r="C166" s="3">
        <f>IFERROR(GETPIVOTDATA("Nombre actor",TD!$B$2,"Nombre actor",B166),0)</f>
        <v>1</v>
      </c>
      <c r="E166" s="3" t="s">
        <v>24</v>
      </c>
      <c r="F166" s="3">
        <f t="shared" si="16"/>
        <v>1</v>
      </c>
    </row>
    <row r="167" spans="2:6" x14ac:dyDescent="0.2">
      <c r="B167" s="3" t="s">
        <v>579</v>
      </c>
      <c r="C167" s="3">
        <f>IFERROR(GETPIVOTDATA("Nombre actor",TD!$B$2,"Nombre actor",B167),0)</f>
        <v>1</v>
      </c>
      <c r="E167" s="3" t="s">
        <v>1063</v>
      </c>
      <c r="F167" s="3">
        <f t="shared" si="16"/>
        <v>26</v>
      </c>
    </row>
    <row r="168" spans="2:6" x14ac:dyDescent="0.2">
      <c r="B168" s="3" t="s">
        <v>546</v>
      </c>
      <c r="C168" s="3">
        <f>IFERROR(GETPIVOTDATA("Nombre actor",TD!$B$2,"Nombre actor",B168),0)</f>
        <v>1</v>
      </c>
      <c r="E168" s="3" t="s">
        <v>213</v>
      </c>
      <c r="F168" s="3">
        <f t="shared" si="16"/>
        <v>44</v>
      </c>
    </row>
    <row r="169" spans="2:6" x14ac:dyDescent="0.2">
      <c r="B169" s="3" t="s">
        <v>693</v>
      </c>
      <c r="C169" s="3">
        <f>IFERROR(GETPIVOTDATA("Nombre actor",TD!$B$2,"Nombre actor",B169),0)</f>
        <v>1</v>
      </c>
      <c r="E169" s="3" t="s">
        <v>270</v>
      </c>
      <c r="F169" s="3">
        <f t="shared" si="16"/>
        <v>1</v>
      </c>
    </row>
    <row r="170" spans="2:6" x14ac:dyDescent="0.2">
      <c r="B170" s="3" t="s">
        <v>859</v>
      </c>
      <c r="C170" s="3">
        <f>IFERROR(GETPIVOTDATA("Nombre actor",TD!$B$2,"Nombre actor",B170),0)</f>
        <v>1</v>
      </c>
      <c r="E170" s="3" t="s">
        <v>1068</v>
      </c>
      <c r="F170" s="3">
        <f t="shared" si="16"/>
        <v>1</v>
      </c>
    </row>
    <row r="171" spans="2:6" x14ac:dyDescent="0.2">
      <c r="B171" s="3" t="s">
        <v>505</v>
      </c>
      <c r="C171" s="3">
        <f>IFERROR(GETPIVOTDATA("Nombre actor",TD!$B$2,"Nombre actor",B171),0)</f>
        <v>1</v>
      </c>
      <c r="E171" s="3" t="s">
        <v>33</v>
      </c>
      <c r="F171" s="3">
        <f t="shared" si="16"/>
        <v>47</v>
      </c>
    </row>
    <row r="172" spans="2:6" x14ac:dyDescent="0.2">
      <c r="B172" s="3" t="s">
        <v>323</v>
      </c>
      <c r="C172" s="3">
        <f>IFERROR(GETPIVOTDATA("Nombre actor",TD!$B$2,"Nombre actor",B172),0)</f>
        <v>1</v>
      </c>
    </row>
    <row r="173" spans="2:6" x14ac:dyDescent="0.2">
      <c r="B173" s="3" t="s">
        <v>229</v>
      </c>
      <c r="C173" s="3">
        <f>IFERROR(GETPIVOTDATA("Nombre actor",TD!$B$2,"Nombre actor",B173),0)</f>
        <v>1</v>
      </c>
    </row>
    <row r="174" spans="2:6" x14ac:dyDescent="0.2">
      <c r="B174" s="3" t="s">
        <v>535</v>
      </c>
      <c r="C174" s="3">
        <f>IFERROR(GETPIVOTDATA("Nombre actor",TD!$B$2,"Nombre actor",B174),0)</f>
        <v>1</v>
      </c>
    </row>
    <row r="175" spans="2:6" x14ac:dyDescent="0.2">
      <c r="B175" s="3" t="s">
        <v>584</v>
      </c>
      <c r="C175" s="3">
        <f>IFERROR(GETPIVOTDATA("Nombre actor",TD!$B$2,"Nombre actor",B175),0)</f>
        <v>1</v>
      </c>
    </row>
    <row r="176" spans="2:6" x14ac:dyDescent="0.2">
      <c r="B176" s="3" t="s">
        <v>490</v>
      </c>
      <c r="C176" s="3">
        <f>IFERROR(GETPIVOTDATA("Nombre actor",TD!$B$2,"Nombre actor",B176),0)</f>
        <v>1</v>
      </c>
    </row>
    <row r="177" spans="2:3" x14ac:dyDescent="0.2">
      <c r="B177" s="3" t="s">
        <v>595</v>
      </c>
      <c r="C177" s="3">
        <f>IFERROR(GETPIVOTDATA("Nombre actor",TD!$B$2,"Nombre actor",B177),0)</f>
        <v>1</v>
      </c>
    </row>
    <row r="178" spans="2:3" x14ac:dyDescent="0.2">
      <c r="B178" s="3" t="s">
        <v>742</v>
      </c>
      <c r="C178" s="3">
        <f>IFERROR(GETPIVOTDATA("Nombre actor",TD!$B$2,"Nombre actor",B178),0)</f>
        <v>1</v>
      </c>
    </row>
    <row r="179" spans="2:3" x14ac:dyDescent="0.2">
      <c r="B179" s="3" t="s">
        <v>793</v>
      </c>
      <c r="C179" s="3">
        <f>IFERROR(GETPIVOTDATA("Nombre actor",TD!$B$2,"Nombre actor",B179),0)</f>
        <v>1</v>
      </c>
    </row>
    <row r="180" spans="2:3" x14ac:dyDescent="0.2">
      <c r="B180" s="3" t="s">
        <v>906</v>
      </c>
      <c r="C180" s="3">
        <f>IFERROR(GETPIVOTDATA("Nombre actor",TD!$B$2,"Nombre actor",B180),0)</f>
        <v>1</v>
      </c>
    </row>
    <row r="181" spans="2:3" x14ac:dyDescent="0.2">
      <c r="B181" s="3" t="s">
        <v>718</v>
      </c>
      <c r="C181" s="3">
        <f>IFERROR(GETPIVOTDATA("Nombre actor",TD!$B$2,"Nombre actor",B181),0)</f>
        <v>1</v>
      </c>
    </row>
    <row r="182" spans="2:3" x14ac:dyDescent="0.2">
      <c r="B182" s="3" t="s">
        <v>412</v>
      </c>
      <c r="C182" s="3">
        <f>IFERROR(GETPIVOTDATA("Nombre actor",TD!$B$2,"Nombre actor",B182),0)</f>
        <v>1</v>
      </c>
    </row>
    <row r="183" spans="2:3" x14ac:dyDescent="0.2">
      <c r="B183" s="3" t="s">
        <v>979</v>
      </c>
      <c r="C183" s="3">
        <f>IFERROR(GETPIVOTDATA("Nombre actor",TD!$B$2,"Nombre actor",B183),0)</f>
        <v>1</v>
      </c>
    </row>
    <row r="184" spans="2:3" x14ac:dyDescent="0.2">
      <c r="B184" s="3" t="s">
        <v>715</v>
      </c>
      <c r="C184" s="3">
        <f>IFERROR(GETPIVOTDATA("Nombre actor",TD!$B$2,"Nombre actor",B184),0)</f>
        <v>1</v>
      </c>
    </row>
    <row r="185" spans="2:3" x14ac:dyDescent="0.2">
      <c r="B185" s="3" t="s">
        <v>721</v>
      </c>
      <c r="C185" s="3">
        <f>IFERROR(GETPIVOTDATA("Nombre actor",TD!$B$2,"Nombre actor",B185),0)</f>
        <v>1</v>
      </c>
    </row>
    <row r="186" spans="2:3" x14ac:dyDescent="0.2">
      <c r="B186" s="3" t="s">
        <v>272</v>
      </c>
      <c r="C186" s="3">
        <f>IFERROR(GETPIVOTDATA("Nombre actor",TD!$B$2,"Nombre actor",B186),0)</f>
        <v>1</v>
      </c>
    </row>
    <row r="187" spans="2:3" x14ac:dyDescent="0.2">
      <c r="B187" s="3" t="s">
        <v>461</v>
      </c>
      <c r="C187" s="3">
        <f>IFERROR(GETPIVOTDATA("Nombre actor",TD!$B$2,"Nombre actor",B187),0)</f>
        <v>1</v>
      </c>
    </row>
    <row r="188" spans="2:3" x14ac:dyDescent="0.2">
      <c r="B188" s="3" t="s">
        <v>636</v>
      </c>
      <c r="C188" s="3">
        <f>IFERROR(GETPIVOTDATA("Nombre actor",TD!$B$2,"Nombre actor",B188),0)</f>
        <v>1</v>
      </c>
    </row>
    <row r="189" spans="2:3" x14ac:dyDescent="0.2">
      <c r="B189" s="3" t="s">
        <v>869</v>
      </c>
      <c r="C189" s="3">
        <f>IFERROR(GETPIVOTDATA("Nombre actor",TD!$B$2,"Nombre actor",B189),0)</f>
        <v>1</v>
      </c>
    </row>
    <row r="190" spans="2:3" x14ac:dyDescent="0.2">
      <c r="B190" s="3" t="s">
        <v>377</v>
      </c>
      <c r="C190" s="3">
        <f>IFERROR(GETPIVOTDATA("Nombre actor",TD!$B$2,"Nombre actor",B190),0)</f>
        <v>1</v>
      </c>
    </row>
    <row r="191" spans="2:3" x14ac:dyDescent="0.2">
      <c r="B191" s="3" t="s">
        <v>387</v>
      </c>
      <c r="C191" s="3">
        <f>IFERROR(GETPIVOTDATA("Nombre actor",TD!$B$2,"Nombre actor",B191),0)</f>
        <v>1</v>
      </c>
    </row>
    <row r="192" spans="2:3" x14ac:dyDescent="0.2">
      <c r="B192" s="3" t="s">
        <v>112</v>
      </c>
      <c r="C192" s="3">
        <f>IFERROR(GETPIVOTDATA("Nombre actor",TD!$B$2,"Nombre actor",B192),0)</f>
        <v>1</v>
      </c>
    </row>
    <row r="193" spans="2:3" x14ac:dyDescent="0.2">
      <c r="B193" s="3" t="s">
        <v>415</v>
      </c>
      <c r="C193" s="3">
        <f>IFERROR(GETPIVOTDATA("Nombre actor",TD!$B$2,"Nombre actor",B193),0)</f>
        <v>1</v>
      </c>
    </row>
    <row r="194" spans="2:3" x14ac:dyDescent="0.2">
      <c r="B194" s="3" t="s">
        <v>248</v>
      </c>
      <c r="C194" s="3">
        <f>IFERROR(GETPIVOTDATA("Nombre actor",TD!$B$2,"Nombre actor",B194),0)</f>
        <v>1</v>
      </c>
    </row>
    <row r="195" spans="2:3" x14ac:dyDescent="0.2">
      <c r="B195" s="3" t="s">
        <v>80</v>
      </c>
      <c r="C195" s="3">
        <f>IFERROR(GETPIVOTDATA("Nombre actor",TD!$B$2,"Nombre actor",B195),0)</f>
        <v>1</v>
      </c>
    </row>
    <row r="196" spans="2:3" x14ac:dyDescent="0.2">
      <c r="B196" s="3" t="s">
        <v>1026</v>
      </c>
      <c r="C196" s="3">
        <f>IFERROR(GETPIVOTDATA("Nombre actor",TD!$B$2,"Nombre actor",B196),0)</f>
        <v>1</v>
      </c>
    </row>
    <row r="197" spans="2:3" x14ac:dyDescent="0.2">
      <c r="B197" s="3" t="s">
        <v>363</v>
      </c>
      <c r="C197" s="3">
        <f>IFERROR(GETPIVOTDATA("Nombre actor",TD!$B$2,"Nombre actor",B197),0)</f>
        <v>1</v>
      </c>
    </row>
    <row r="198" spans="2:3" x14ac:dyDescent="0.2">
      <c r="B198" s="3" t="s">
        <v>166</v>
      </c>
      <c r="C198" s="3">
        <f>IFERROR(GETPIVOTDATA("Nombre actor",TD!$B$2,"Nombre actor",B198),0)</f>
        <v>1</v>
      </c>
    </row>
    <row r="199" spans="2:3" x14ac:dyDescent="0.2">
      <c r="B199" s="3" t="s">
        <v>424</v>
      </c>
      <c r="C199" s="3">
        <f>IFERROR(GETPIVOTDATA("Nombre actor",TD!$B$2,"Nombre actor",B199),0)</f>
        <v>1</v>
      </c>
    </row>
    <row r="200" spans="2:3" x14ac:dyDescent="0.2">
      <c r="B200" s="3" t="s">
        <v>172</v>
      </c>
      <c r="C200" s="3">
        <f>IFERROR(GETPIVOTDATA("Nombre actor",TD!$B$2,"Nombre actor",B200),0)</f>
        <v>1</v>
      </c>
    </row>
    <row r="201" spans="2:3" x14ac:dyDescent="0.2">
      <c r="B201" s="3" t="s">
        <v>640</v>
      </c>
      <c r="C201" s="3">
        <f>IFERROR(GETPIVOTDATA("Nombre actor",TD!$B$2,"Nombre actor",B201),0)</f>
        <v>1</v>
      </c>
    </row>
    <row r="202" spans="2:3" x14ac:dyDescent="0.2">
      <c r="B202" s="3" t="s">
        <v>975</v>
      </c>
      <c r="C202" s="3">
        <f>IFERROR(GETPIVOTDATA("Nombre actor",TD!$B$2,"Nombre actor",B202),0)</f>
        <v>1</v>
      </c>
    </row>
    <row r="203" spans="2:3" x14ac:dyDescent="0.2">
      <c r="B203" s="3" t="s">
        <v>1000</v>
      </c>
      <c r="C203" s="3">
        <f>IFERROR(GETPIVOTDATA("Nombre actor",TD!$B$2,"Nombre actor",B203),0)</f>
        <v>1</v>
      </c>
    </row>
    <row r="204" spans="2:3" x14ac:dyDescent="0.2">
      <c r="B204" s="3" t="s">
        <v>755</v>
      </c>
      <c r="C204" s="3">
        <f>IFERROR(GETPIVOTDATA("Nombre actor",TD!$B$2,"Nombre actor",B204),0)</f>
        <v>1</v>
      </c>
    </row>
    <row r="205" spans="2:3" x14ac:dyDescent="0.2">
      <c r="B205" s="3" t="s">
        <v>867</v>
      </c>
      <c r="C205" s="3">
        <f>IFERROR(GETPIVOTDATA("Nombre actor",TD!$B$2,"Nombre actor",B205),0)</f>
        <v>1</v>
      </c>
    </row>
    <row r="206" spans="2:3" x14ac:dyDescent="0.2">
      <c r="B206" s="3" t="s">
        <v>881</v>
      </c>
      <c r="C206" s="3">
        <f>IFERROR(GETPIVOTDATA("Nombre actor",TD!$B$2,"Nombre actor",B206),0)</f>
        <v>1</v>
      </c>
    </row>
    <row r="207" spans="2:3" x14ac:dyDescent="0.2">
      <c r="B207" s="3" t="s">
        <v>826</v>
      </c>
      <c r="C207" s="3">
        <f>IFERROR(GETPIVOTDATA("Nombre actor",TD!$B$2,"Nombre actor",B207),0)</f>
        <v>1</v>
      </c>
    </row>
    <row r="208" spans="2:3" x14ac:dyDescent="0.2">
      <c r="B208" s="3" t="s">
        <v>748</v>
      </c>
      <c r="C208" s="3">
        <f>IFERROR(GETPIVOTDATA("Nombre actor",TD!$B$2,"Nombre actor",B208),0)</f>
        <v>1</v>
      </c>
    </row>
    <row r="209" spans="2:3" x14ac:dyDescent="0.2">
      <c r="B209" s="3" t="s">
        <v>384</v>
      </c>
      <c r="C209" s="3">
        <f>IFERROR(GETPIVOTDATA("Nombre actor",TD!$B$2,"Nombre actor",B209),0)</f>
        <v>1</v>
      </c>
    </row>
    <row r="210" spans="2:3" x14ac:dyDescent="0.2">
      <c r="B210" s="3" t="s">
        <v>843</v>
      </c>
      <c r="C210" s="3">
        <f>IFERROR(GETPIVOTDATA("Nombre actor",TD!$B$2,"Nombre actor",B210),0)</f>
        <v>1</v>
      </c>
    </row>
    <row r="211" spans="2:3" x14ac:dyDescent="0.2">
      <c r="B211" s="3" t="s">
        <v>144</v>
      </c>
      <c r="C211" s="3">
        <f>IFERROR(GETPIVOTDATA("Nombre actor",TD!$B$2,"Nombre actor",B211),0)</f>
        <v>1</v>
      </c>
    </row>
    <row r="212" spans="2:3" x14ac:dyDescent="0.2">
      <c r="B212" s="3" t="s">
        <v>1045</v>
      </c>
      <c r="C212" s="3">
        <f>IFERROR(GETPIVOTDATA("Nombre actor",TD!$B$2,"Nombre actor",B212),0)</f>
        <v>1</v>
      </c>
    </row>
    <row r="213" spans="2:3" x14ac:dyDescent="0.2">
      <c r="B213" s="3" t="s">
        <v>786</v>
      </c>
      <c r="C213" s="3">
        <f>IFERROR(GETPIVOTDATA("Nombre actor",TD!$B$2,"Nombre actor",B213),0)</f>
        <v>1</v>
      </c>
    </row>
    <row r="214" spans="2:3" x14ac:dyDescent="0.2">
      <c r="B214" s="3" t="s">
        <v>816</v>
      </c>
      <c r="C214" s="3">
        <f>IFERROR(GETPIVOTDATA("Nombre actor",TD!$B$2,"Nombre actor",B214),0)</f>
        <v>1</v>
      </c>
    </row>
    <row r="215" spans="2:3" x14ac:dyDescent="0.2">
      <c r="B215" s="3" t="s">
        <v>118</v>
      </c>
      <c r="C215" s="3">
        <f>IFERROR(GETPIVOTDATA("Nombre actor",TD!$B$2,"Nombre actor",B215),0)</f>
        <v>1</v>
      </c>
    </row>
    <row r="216" spans="2:3" x14ac:dyDescent="0.2">
      <c r="B216" s="3" t="s">
        <v>105</v>
      </c>
      <c r="C216" s="3">
        <f>IFERROR(GETPIVOTDATA("Nombre actor",TD!$B$2,"Nombre actor",B216),0)</f>
        <v>1</v>
      </c>
    </row>
    <row r="217" spans="2:3" x14ac:dyDescent="0.2">
      <c r="B217" s="3" t="s">
        <v>203</v>
      </c>
      <c r="C217" s="3">
        <f>IFERROR(GETPIVOTDATA("Nombre actor",TD!$B$2,"Nombre actor",B217),0)</f>
        <v>1</v>
      </c>
    </row>
    <row r="218" spans="2:3" x14ac:dyDescent="0.2">
      <c r="B218" s="3" t="s">
        <v>183</v>
      </c>
      <c r="C218" s="3">
        <f>IFERROR(GETPIVOTDATA("Nombre actor",TD!$B$2,"Nombre actor",B218),0)</f>
        <v>1</v>
      </c>
    </row>
    <row r="219" spans="2:3" x14ac:dyDescent="0.2">
      <c r="B219" s="3" t="s">
        <v>297</v>
      </c>
      <c r="C219" s="3">
        <f>IFERROR(GETPIVOTDATA("Nombre actor",TD!$B$2,"Nombre actor",B219),0)</f>
        <v>1</v>
      </c>
    </row>
    <row r="220" spans="2:3" x14ac:dyDescent="0.2">
      <c r="B220" s="3" t="s">
        <v>332</v>
      </c>
      <c r="C220" s="3">
        <f>IFERROR(GETPIVOTDATA("Nombre actor",TD!$B$2,"Nombre actor",B220),0)</f>
        <v>1</v>
      </c>
    </row>
    <row r="221" spans="2:3" x14ac:dyDescent="0.2">
      <c r="B221" s="3" t="s">
        <v>391</v>
      </c>
      <c r="C221" s="3">
        <f>IFERROR(GETPIVOTDATA("Nombre actor",TD!$B$2,"Nombre actor",B221),0)</f>
        <v>1</v>
      </c>
    </row>
    <row r="222" spans="2:3" x14ac:dyDescent="0.2">
      <c r="B222" s="3" t="s">
        <v>790</v>
      </c>
      <c r="C222" s="3">
        <f>IFERROR(GETPIVOTDATA("Nombre actor",TD!$B$2,"Nombre actor",B222),0)</f>
        <v>1</v>
      </c>
    </row>
    <row r="223" spans="2:3" x14ac:dyDescent="0.2">
      <c r="B223" s="3" t="s">
        <v>939</v>
      </c>
      <c r="C223" s="3">
        <f>IFERROR(GETPIVOTDATA("Nombre actor",TD!$B$2,"Nombre actor",B223),0)</f>
        <v>1</v>
      </c>
    </row>
    <row r="224" spans="2:3" x14ac:dyDescent="0.2">
      <c r="B224" s="3" t="s">
        <v>475</v>
      </c>
      <c r="C224" s="3">
        <f>IFERROR(GETPIVOTDATA("Nombre actor",TD!$B$2,"Nombre actor",B224),0)</f>
        <v>1</v>
      </c>
    </row>
    <row r="225" spans="2:3" x14ac:dyDescent="0.2">
      <c r="B225" s="3" t="s">
        <v>36</v>
      </c>
      <c r="C225" s="3">
        <f>IFERROR(GETPIVOTDATA("Nombre actor",TD!$B$2,"Nombre actor",B225),0)</f>
        <v>1</v>
      </c>
    </row>
    <row r="226" spans="2:3" x14ac:dyDescent="0.2">
      <c r="B226" s="3" t="s">
        <v>840</v>
      </c>
      <c r="C226" s="3">
        <f>IFERROR(GETPIVOTDATA("Nombre actor",TD!$B$2,"Nombre actor",B226),0)</f>
        <v>1</v>
      </c>
    </row>
    <row r="227" spans="2:3" x14ac:dyDescent="0.2">
      <c r="B227" s="3" t="s">
        <v>304</v>
      </c>
      <c r="C227" s="3">
        <f>IFERROR(GETPIVOTDATA("Nombre actor",TD!$B$2,"Nombre actor",B227),0)</f>
        <v>1</v>
      </c>
    </row>
    <row r="228" spans="2:3" x14ac:dyDescent="0.2">
      <c r="B228" s="3" t="s">
        <v>1008</v>
      </c>
      <c r="C228" s="3">
        <f>IFERROR(GETPIVOTDATA("Nombre actor",TD!$B$2,"Nombre actor",B228),0)</f>
        <v>1</v>
      </c>
    </row>
    <row r="229" spans="2:3" x14ac:dyDescent="0.2">
      <c r="B229" s="3" t="s">
        <v>532</v>
      </c>
      <c r="C229" s="3">
        <f>IFERROR(GETPIVOTDATA("Nombre actor",TD!$B$2,"Nombre actor",B229),0)</f>
        <v>1</v>
      </c>
    </row>
    <row r="230" spans="2:3" x14ac:dyDescent="0.2">
      <c r="B230" s="3" t="s">
        <v>988</v>
      </c>
      <c r="C230" s="3">
        <f>IFERROR(GETPIVOTDATA("Nombre actor",TD!$B$2,"Nombre actor",B230),0)</f>
        <v>1</v>
      </c>
    </row>
    <row r="231" spans="2:3" x14ac:dyDescent="0.2">
      <c r="B231" s="3" t="s">
        <v>850</v>
      </c>
      <c r="C231" s="3">
        <f>IFERROR(GETPIVOTDATA("Nombre actor",TD!$B$2,"Nombre actor",B231),0)</f>
        <v>1</v>
      </c>
    </row>
    <row r="232" spans="2:3" x14ac:dyDescent="0.2">
      <c r="B232" s="3" t="s">
        <v>70</v>
      </c>
      <c r="C232" s="3">
        <f>IFERROR(GETPIVOTDATA("Nombre actor",TD!$B$2,"Nombre actor",B232),0)</f>
        <v>1</v>
      </c>
    </row>
    <row r="233" spans="2:3" x14ac:dyDescent="0.2">
      <c r="B233" s="3" t="s">
        <v>339</v>
      </c>
      <c r="C233" s="3">
        <f>IFERROR(GETPIVOTDATA("Nombre actor",TD!$B$2,"Nombre actor",B233),0)</f>
        <v>1</v>
      </c>
    </row>
    <row r="234" spans="2:3" x14ac:dyDescent="0.2">
      <c r="B234" s="3" t="s">
        <v>25</v>
      </c>
      <c r="C234" s="3">
        <f>IFERROR(GETPIVOTDATA("Nombre actor",TD!$B$2,"Nombre actor",B234),0)</f>
        <v>1</v>
      </c>
    </row>
    <row r="235" spans="2:3" x14ac:dyDescent="0.2">
      <c r="B235" s="3" t="s">
        <v>602</v>
      </c>
      <c r="C235" s="3">
        <f>IFERROR(GETPIVOTDATA("Nombre actor",TD!$B$2,"Nombre actor",B235),0)</f>
        <v>1</v>
      </c>
    </row>
    <row r="236" spans="2:3" x14ac:dyDescent="0.2">
      <c r="B236" s="3" t="s">
        <v>575</v>
      </c>
      <c r="C236" s="3">
        <f>IFERROR(GETPIVOTDATA("Nombre actor",TD!$B$2,"Nombre actor",B236),0)</f>
        <v>1</v>
      </c>
    </row>
    <row r="237" spans="2:3" x14ac:dyDescent="0.2">
      <c r="B237" s="3" t="s">
        <v>1003</v>
      </c>
      <c r="C237" s="3">
        <f>IFERROR(GETPIVOTDATA("Nombre actor",TD!$B$2,"Nombre actor",B237),0)</f>
        <v>1</v>
      </c>
    </row>
    <row r="238" spans="2:3" x14ac:dyDescent="0.2">
      <c r="B238" s="3" t="s">
        <v>561</v>
      </c>
      <c r="C238" s="3">
        <f>IFERROR(GETPIVOTDATA("Nombre actor",TD!$B$2,"Nombre actor",B238),0)</f>
        <v>1</v>
      </c>
    </row>
    <row r="239" spans="2:3" x14ac:dyDescent="0.2">
      <c r="B239" s="3" t="s">
        <v>508</v>
      </c>
      <c r="C239" s="3">
        <f>IFERROR(GETPIVOTDATA("Nombre actor",TD!$B$2,"Nombre actor",B239),0)</f>
        <v>1</v>
      </c>
    </row>
    <row r="240" spans="2:3" x14ac:dyDescent="0.2">
      <c r="B240" s="3" t="s">
        <v>605</v>
      </c>
      <c r="C240" s="3">
        <f>IFERROR(GETPIVOTDATA("Nombre actor",TD!$B$2,"Nombre actor",B240),0)</f>
        <v>1</v>
      </c>
    </row>
    <row r="241" spans="2:3" x14ac:dyDescent="0.2">
      <c r="B241" s="3" t="s">
        <v>568</v>
      </c>
      <c r="C241" s="3">
        <f>IFERROR(GETPIVOTDATA("Nombre actor",TD!$B$2,"Nombre actor",B241),0)</f>
        <v>1</v>
      </c>
    </row>
    <row r="242" spans="2:3" x14ac:dyDescent="0.2">
      <c r="B242" s="3" t="s">
        <v>991</v>
      </c>
      <c r="C242" s="3">
        <f>IFERROR(GETPIVOTDATA("Nombre actor",TD!$B$2,"Nombre actor",B242),0)</f>
        <v>1</v>
      </c>
    </row>
    <row r="243" spans="2:3" x14ac:dyDescent="0.2">
      <c r="B243" s="3" t="s">
        <v>983</v>
      </c>
      <c r="C243" s="3">
        <f>IFERROR(GETPIVOTDATA("Nombre actor",TD!$B$2,"Nombre actor",B243),0)</f>
        <v>1</v>
      </c>
    </row>
    <row r="244" spans="2:3" x14ac:dyDescent="0.2">
      <c r="B244" s="3" t="s">
        <v>279</v>
      </c>
      <c r="C244" s="3">
        <f>IFERROR(GETPIVOTDATA("Nombre actor",TD!$B$2,"Nombre actor",B244),0)</f>
        <v>1</v>
      </c>
    </row>
    <row r="245" spans="2:3" x14ac:dyDescent="0.2">
      <c r="B245" s="3" t="s">
        <v>1048</v>
      </c>
      <c r="C245" s="3">
        <f>IFERROR(GETPIVOTDATA("Nombre actor",TD!$B$2,"Nombre actor",B245),0)</f>
        <v>1</v>
      </c>
    </row>
    <row r="246" spans="2:3" x14ac:dyDescent="0.2">
      <c r="B246" s="3" t="s">
        <v>125</v>
      </c>
      <c r="C246" s="3">
        <f>IFERROR(GETPIVOTDATA("Nombre actor",TD!$B$2,"Nombre actor",B246),0)</f>
        <v>1</v>
      </c>
    </row>
    <row r="247" spans="2:3" x14ac:dyDescent="0.2">
      <c r="B247" s="3" t="s">
        <v>1036</v>
      </c>
      <c r="C247" s="3">
        <f>IFERROR(GETPIVOTDATA("Nombre actor",TD!$B$2,"Nombre actor",B247),0)</f>
        <v>1</v>
      </c>
    </row>
    <row r="248" spans="2:3" x14ac:dyDescent="0.2">
      <c r="B248" s="3" t="s">
        <v>895</v>
      </c>
      <c r="C248" s="3">
        <f>IFERROR(GETPIVOTDATA("Nombre actor",TD!$B$2,"Nombre actor",B248),0)</f>
        <v>1</v>
      </c>
    </row>
    <row r="249" spans="2:3" x14ac:dyDescent="0.2">
      <c r="B249" s="3" t="s">
        <v>961</v>
      </c>
      <c r="C249" s="3">
        <f>IFERROR(GETPIVOTDATA("Nombre actor",TD!$B$2,"Nombre actor",B249),0)</f>
        <v>1</v>
      </c>
    </row>
    <row r="250" spans="2:3" x14ac:dyDescent="0.2">
      <c r="B250" s="3" t="s">
        <v>759</v>
      </c>
      <c r="C250" s="3">
        <f>IFERROR(GETPIVOTDATA("Nombre actor",TD!$B$2,"Nombre actor",B250),0)</f>
        <v>1</v>
      </c>
    </row>
    <row r="251" spans="2:3" x14ac:dyDescent="0.2">
      <c r="B251" s="3" t="s">
        <v>810</v>
      </c>
      <c r="C251" s="3">
        <f>IFERROR(GETPIVOTDATA("Nombre actor",TD!$B$2,"Nombre actor",B251),0)</f>
        <v>1</v>
      </c>
    </row>
    <row r="252" spans="2:3" x14ac:dyDescent="0.2">
      <c r="B252" s="3" t="s">
        <v>626</v>
      </c>
      <c r="C252" s="3">
        <f>IFERROR(GETPIVOTDATA("Nombre actor",TD!$B$2,"Nombre actor",B252),0)</f>
        <v>1</v>
      </c>
    </row>
    <row r="253" spans="2:3" x14ac:dyDescent="0.2">
      <c r="B253" s="3" t="s">
        <v>599</v>
      </c>
      <c r="C253" s="3">
        <f>IFERROR(GETPIVOTDATA("Nombre actor",TD!$B$2,"Nombre actor",B253),0)</f>
        <v>1</v>
      </c>
    </row>
    <row r="254" spans="2:3" x14ac:dyDescent="0.2">
      <c r="B254" s="3" t="s">
        <v>265</v>
      </c>
      <c r="C254" s="3">
        <f>IFERROR(GETPIVOTDATA("Nombre actor",TD!$B$2,"Nombre actor",B254),0)</f>
        <v>1</v>
      </c>
    </row>
    <row r="255" spans="2:3" x14ac:dyDescent="0.2">
      <c r="B255" s="3" t="s">
        <v>488</v>
      </c>
      <c r="C255" s="3">
        <f>IFERROR(GETPIVOTDATA("Nombre actor",TD!$B$2,"Nombre actor",B255),0)</f>
        <v>1</v>
      </c>
    </row>
    <row r="256" spans="2:3" x14ac:dyDescent="0.2">
      <c r="B256" s="3" t="s">
        <v>728</v>
      </c>
      <c r="C256" s="3">
        <f>IFERROR(GETPIVOTDATA("Nombre actor",TD!$B$2,"Nombre actor",B256),0)</f>
        <v>1</v>
      </c>
    </row>
    <row r="257" spans="2:3" x14ac:dyDescent="0.2">
      <c r="B257" s="3" t="s">
        <v>162</v>
      </c>
      <c r="C257" s="3">
        <f>IFERROR(GETPIVOTDATA("Nombre actor",TD!$B$2,"Nombre actor",B257),0)</f>
        <v>1</v>
      </c>
    </row>
    <row r="258" spans="2:3" x14ac:dyDescent="0.2">
      <c r="B258" s="3" t="s">
        <v>309</v>
      </c>
      <c r="C258" s="3">
        <f>IFERROR(GETPIVOTDATA("Nombre actor",TD!$B$2,"Nombre actor",B258),0)</f>
        <v>1</v>
      </c>
    </row>
    <row r="259" spans="2:3" x14ac:dyDescent="0.2">
      <c r="B259" s="3" t="s">
        <v>669</v>
      </c>
      <c r="C259" s="3">
        <f>IFERROR(GETPIVOTDATA("Nombre actor",TD!$B$2,"Nombre actor",B259),0)</f>
        <v>1</v>
      </c>
    </row>
    <row r="260" spans="2:3" x14ac:dyDescent="0.2">
      <c r="B260" s="3" t="s">
        <v>612</v>
      </c>
      <c r="C260" s="3">
        <f>IFERROR(GETPIVOTDATA("Nombre actor",TD!$B$2,"Nombre actor",B260),0)</f>
        <v>1</v>
      </c>
    </row>
    <row r="261" spans="2:3" x14ac:dyDescent="0.2">
      <c r="B261" s="3" t="s">
        <v>617</v>
      </c>
      <c r="C261" s="3">
        <f>IFERROR(GETPIVOTDATA("Nombre actor",TD!$B$2,"Nombre actor",B261),0)</f>
        <v>1</v>
      </c>
    </row>
    <row r="262" spans="2:3" x14ac:dyDescent="0.2">
      <c r="B262" s="3" t="s">
        <v>564</v>
      </c>
      <c r="C262" s="3">
        <f>IFERROR(GETPIVOTDATA("Nombre actor",TD!$B$2,"Nombre actor",B262),0)</f>
        <v>1</v>
      </c>
    </row>
    <row r="263" spans="2:3" x14ac:dyDescent="0.2">
      <c r="B263" s="3" t="s">
        <v>571</v>
      </c>
      <c r="C263" s="3">
        <f>IFERROR(GETPIVOTDATA("Nombre actor",TD!$B$2,"Nombre actor",B263),0)</f>
        <v>1</v>
      </c>
    </row>
    <row r="264" spans="2:3" x14ac:dyDescent="0.2">
      <c r="B264" s="3" t="s">
        <v>927</v>
      </c>
      <c r="C264" s="3">
        <f>IFERROR(GETPIVOTDATA("Nombre actor",TD!$B$2,"Nombre actor",B264),0)</f>
        <v>1</v>
      </c>
    </row>
    <row r="265" spans="2:3" x14ac:dyDescent="0.2">
      <c r="B265" s="3" t="s">
        <v>660</v>
      </c>
      <c r="C265" s="3">
        <f>IFERROR(GETPIVOTDATA("Nombre actor",TD!$B$2,"Nombre actor",B265),0)</f>
        <v>1</v>
      </c>
    </row>
    <row r="266" spans="2:3" x14ac:dyDescent="0.2">
      <c r="B266" s="3" t="s">
        <v>122</v>
      </c>
      <c r="C266" s="3">
        <f>IFERROR(GETPIVOTDATA("Nombre actor",TD!$B$2,"Nombre actor",B266),0)</f>
        <v>1</v>
      </c>
    </row>
    <row r="267" spans="2:3" x14ac:dyDescent="0.2">
      <c r="B267" s="3" t="s">
        <v>257</v>
      </c>
      <c r="C267" s="3">
        <f>IFERROR(GETPIVOTDATA("Nombre actor",TD!$B$2,"Nombre actor",B267),0)</f>
        <v>1</v>
      </c>
    </row>
    <row r="268" spans="2:3" x14ac:dyDescent="0.2">
      <c r="B268" s="3" t="s">
        <v>1050</v>
      </c>
      <c r="C268" s="3">
        <f>IFERROR(GETPIVOTDATA("Nombre actor",TD!$B$2,"Nombre actor",B268),0)</f>
        <v>1</v>
      </c>
    </row>
    <row r="269" spans="2:3" x14ac:dyDescent="0.2">
      <c r="B269" s="3" t="s">
        <v>236</v>
      </c>
      <c r="C269" s="3">
        <f>IFERROR(GETPIVOTDATA("Nombre actor",TD!$B$2,"Nombre actor",B269),0)</f>
        <v>1</v>
      </c>
    </row>
    <row r="270" spans="2:3" x14ac:dyDescent="0.2">
      <c r="B270" s="3" t="s">
        <v>834</v>
      </c>
      <c r="C270" s="3">
        <f>IFERROR(GETPIVOTDATA("Nombre actor",TD!$B$2,"Nombre actor",B270),0)</f>
        <v>1</v>
      </c>
    </row>
    <row r="271" spans="2:3" x14ac:dyDescent="0.2">
      <c r="B271" s="3" t="s">
        <v>367</v>
      </c>
      <c r="C271" s="3">
        <f>IFERROR(GETPIVOTDATA("Nombre actor",TD!$B$2,"Nombre actor",B271),0)</f>
        <v>1</v>
      </c>
    </row>
    <row r="272" spans="2:3" x14ac:dyDescent="0.2">
      <c r="B272" s="3" t="s">
        <v>663</v>
      </c>
      <c r="C272" s="3">
        <f>IFERROR(GETPIVOTDATA("Nombre actor",TD!$B$2,"Nombre actor",B272),0)</f>
        <v>1</v>
      </c>
    </row>
    <row r="273" spans="2:3" x14ac:dyDescent="0.2">
      <c r="B273" s="3" t="s">
        <v>924</v>
      </c>
      <c r="C273" s="3">
        <f>IFERROR(GETPIVOTDATA("Nombre actor",TD!$B$2,"Nombre actor",B273),0)</f>
        <v>1</v>
      </c>
    </row>
    <row r="274" spans="2:3" x14ac:dyDescent="0.2">
      <c r="B274" s="3" t="s">
        <v>66</v>
      </c>
      <c r="C274" s="3">
        <f>IFERROR(GETPIVOTDATA("Nombre actor",TD!$B$2,"Nombre actor",B274),0)</f>
        <v>1</v>
      </c>
    </row>
    <row r="275" spans="2:3" x14ac:dyDescent="0.2">
      <c r="B275" s="3" t="s">
        <v>778</v>
      </c>
      <c r="C275" s="3">
        <f>IFERROR(GETPIVOTDATA("Nombre actor",TD!$B$2,"Nombre actor",B275),0)</f>
        <v>1</v>
      </c>
    </row>
    <row r="276" spans="2:3" x14ac:dyDescent="0.2">
      <c r="B276" s="3" t="s">
        <v>207</v>
      </c>
      <c r="C276" s="3">
        <f>IFERROR(GETPIVOTDATA("Nombre actor",TD!$B$2,"Nombre actor",B276),0)</f>
        <v>1</v>
      </c>
    </row>
    <row r="277" spans="2:3" x14ac:dyDescent="0.2">
      <c r="B277" s="3" t="s">
        <v>832</v>
      </c>
      <c r="C277" s="3">
        <f>IFERROR(GETPIVOTDATA("Nombre actor",TD!$B$2,"Nombre actor",B277),0)</f>
        <v>1</v>
      </c>
    </row>
    <row r="278" spans="2:3" x14ac:dyDescent="0.2">
      <c r="B278" s="3" t="s">
        <v>239</v>
      </c>
      <c r="C278" s="3">
        <f>IFERROR(GETPIVOTDATA("Nombre actor",TD!$B$2,"Nombre actor",B278),0)</f>
        <v>1</v>
      </c>
    </row>
    <row r="279" spans="2:3" x14ac:dyDescent="0.2">
      <c r="B279" s="3" t="s">
        <v>629</v>
      </c>
      <c r="C279" s="3">
        <f>IFERROR(GETPIVOTDATA("Nombre actor",TD!$B$2,"Nombre actor",B279),0)</f>
        <v>1</v>
      </c>
    </row>
    <row r="280" spans="2:3" x14ac:dyDescent="0.2">
      <c r="B280" s="3" t="s">
        <v>1022</v>
      </c>
      <c r="C280" s="3">
        <f>IFERROR(GETPIVOTDATA("Nombre actor",TD!$B$2,"Nombre actor",B280),0)</f>
        <v>1</v>
      </c>
    </row>
    <row r="281" spans="2:3" x14ac:dyDescent="0.2">
      <c r="B281" s="3" t="s">
        <v>657</v>
      </c>
      <c r="C281" s="3">
        <f>IFERROR(GETPIVOTDATA("Nombre actor",TD!$B$2,"Nombre actor",B281),0)</f>
        <v>1</v>
      </c>
    </row>
    <row r="282" spans="2:3" x14ac:dyDescent="0.2">
      <c r="B282" s="3" t="s">
        <v>464</v>
      </c>
      <c r="C282" s="3">
        <f>IFERROR(GETPIVOTDATA("Nombre actor",TD!$B$2,"Nombre actor",B282),0)</f>
        <v>1</v>
      </c>
    </row>
    <row r="283" spans="2:3" x14ac:dyDescent="0.2">
      <c r="B283" s="3" t="s">
        <v>876</v>
      </c>
      <c r="C283" s="3">
        <f>IFERROR(GETPIVOTDATA("Nombre actor",TD!$B$2,"Nombre actor",B283),0)</f>
        <v>1</v>
      </c>
    </row>
    <row r="284" spans="2:3" x14ac:dyDescent="0.2">
      <c r="B284" s="3" t="s">
        <v>1006</v>
      </c>
      <c r="C284" s="3">
        <f>IFERROR(GETPIVOTDATA("Nombre actor",TD!$B$2,"Nombre actor",B284),0)</f>
        <v>1</v>
      </c>
    </row>
    <row r="285" spans="2:3" x14ac:dyDescent="0.2">
      <c r="B285" s="3" t="s">
        <v>218</v>
      </c>
      <c r="C285" s="3">
        <f>IFERROR(GETPIVOTDATA("Nombre actor",TD!$B$2,"Nombre actor",B285),0)</f>
        <v>1</v>
      </c>
    </row>
    <row r="286" spans="2:3" x14ac:dyDescent="0.2">
      <c r="B286" s="3" t="s">
        <v>480</v>
      </c>
      <c r="C286" s="3">
        <f>IFERROR(GETPIVOTDATA("Nombre actor",TD!$B$2,"Nombre actor",B286),0)</f>
        <v>1</v>
      </c>
    </row>
    <row r="287" spans="2:3" x14ac:dyDescent="0.2">
      <c r="B287" s="3" t="s">
        <v>232</v>
      </c>
      <c r="C287" s="3">
        <f>IFERROR(GETPIVOTDATA("Nombre actor",TD!$B$2,"Nombre actor",B287),0)</f>
        <v>1</v>
      </c>
    </row>
    <row r="288" spans="2:3" x14ac:dyDescent="0.2">
      <c r="B288" s="3" t="s">
        <v>921</v>
      </c>
      <c r="C288" s="3">
        <f>IFERROR(GETPIVOTDATA("Nombre actor",TD!$B$2,"Nombre actor",B288),0)</f>
        <v>1</v>
      </c>
    </row>
    <row r="289" spans="2:3" x14ac:dyDescent="0.2">
      <c r="B289" s="3" t="s">
        <v>909</v>
      </c>
      <c r="C289" s="3">
        <f>IFERROR(GETPIVOTDATA("Nombre actor",TD!$B$2,"Nombre actor",B289),0)</f>
        <v>1</v>
      </c>
    </row>
    <row r="290" spans="2:3" x14ac:dyDescent="0.2">
      <c r="B290" s="3" t="s">
        <v>101</v>
      </c>
      <c r="C290" s="3">
        <f>IFERROR(GETPIVOTDATA("Nombre actor",TD!$B$2,"Nombre actor",B290),0)</f>
        <v>1</v>
      </c>
    </row>
    <row r="291" spans="2:3" x14ac:dyDescent="0.2">
      <c r="B291" s="3" t="s">
        <v>901</v>
      </c>
      <c r="C291" s="3">
        <f>IFERROR(GETPIVOTDATA("Nombre actor",TD!$B$2,"Nombre actor",B291),0)</f>
        <v>1</v>
      </c>
    </row>
    <row r="292" spans="2:3" x14ac:dyDescent="0.2">
      <c r="B292" s="3" t="s">
        <v>445</v>
      </c>
      <c r="C292" s="3">
        <f>IFERROR(GETPIVOTDATA("Nombre actor",TD!$B$2,"Nombre actor",B292),0)</f>
        <v>1</v>
      </c>
    </row>
    <row r="293" spans="2:3" x14ac:dyDescent="0.2">
      <c r="B293" s="3" t="s">
        <v>699</v>
      </c>
      <c r="C293" s="3">
        <f>IFERROR(GETPIVOTDATA("Nombre actor",TD!$B$2,"Nombre actor",B293),0)</f>
        <v>1</v>
      </c>
    </row>
    <row r="294" spans="2:3" x14ac:dyDescent="0.2">
      <c r="B294" s="3" t="s">
        <v>852</v>
      </c>
      <c r="C294" s="3">
        <f>IFERROR(GETPIVOTDATA("Nombre actor",TD!$B$2,"Nombre actor",B294),0)</f>
        <v>1</v>
      </c>
    </row>
    <row r="295" spans="2:3" x14ac:dyDescent="0.2">
      <c r="B295" s="3" t="s">
        <v>427</v>
      </c>
      <c r="C295" s="3">
        <f>IFERROR(GETPIVOTDATA("Nombre actor",TD!$B$2,"Nombre actor",B295),0)</f>
        <v>1</v>
      </c>
    </row>
    <row r="296" spans="2:3" x14ac:dyDescent="0.2">
      <c r="B296" s="3" t="s">
        <v>52</v>
      </c>
      <c r="C296" s="3">
        <f>IFERROR(GETPIVOTDATA("Nombre actor",TD!$B$2,"Nombre actor",B296),0)</f>
        <v>1</v>
      </c>
    </row>
    <row r="297" spans="2:3" x14ac:dyDescent="0.2">
      <c r="B297" s="3" t="s">
        <v>1056</v>
      </c>
      <c r="C297" s="3">
        <f>IFERROR(GETPIVOTDATA("Nombre actor",TD!$B$2,"Nombre actor",B297),0)</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B7A86-8346-BD43-87AF-40AF8DC2C5C6}">
  <dimension ref="B2:AA49"/>
  <sheetViews>
    <sheetView showGridLines="0" tabSelected="1" workbookViewId="0">
      <selection activeCell="AC8" sqref="AC8"/>
    </sheetView>
  </sheetViews>
  <sheetFormatPr baseColWidth="10" defaultRowHeight="15" x14ac:dyDescent="0.2"/>
  <cols>
    <col min="1" max="1" width="3.33203125" customWidth="1"/>
  </cols>
  <sheetData>
    <row r="2" spans="2:27" x14ac:dyDescent="0.2">
      <c r="B2" s="16" t="s">
        <v>1098</v>
      </c>
      <c r="C2" s="17"/>
      <c r="D2" s="17"/>
      <c r="E2" s="17"/>
      <c r="F2" s="17"/>
      <c r="G2" s="17"/>
      <c r="H2" s="17"/>
      <c r="I2" s="17"/>
      <c r="J2" s="17"/>
      <c r="K2" s="17"/>
      <c r="L2" s="17"/>
      <c r="M2" s="17"/>
      <c r="N2" s="17"/>
      <c r="O2" s="17"/>
      <c r="P2" s="17"/>
      <c r="Q2" s="17"/>
      <c r="R2" s="17"/>
      <c r="S2" s="17"/>
      <c r="T2" s="17"/>
      <c r="U2" s="17"/>
      <c r="V2" s="17"/>
      <c r="W2" s="17"/>
      <c r="X2" s="17"/>
      <c r="Y2" s="17"/>
      <c r="Z2" s="17"/>
      <c r="AA2" s="18"/>
    </row>
    <row r="3" spans="2:27" x14ac:dyDescent="0.2">
      <c r="B3" s="19"/>
      <c r="C3" s="20"/>
      <c r="D3" s="20"/>
      <c r="E3" s="20"/>
      <c r="F3" s="20"/>
      <c r="G3" s="20"/>
      <c r="H3" s="20"/>
      <c r="I3" s="20"/>
      <c r="J3" s="20"/>
      <c r="K3" s="20"/>
      <c r="L3" s="20"/>
      <c r="M3" s="20"/>
      <c r="N3" s="20"/>
      <c r="O3" s="20"/>
      <c r="P3" s="20"/>
      <c r="Q3" s="20"/>
      <c r="R3" s="20"/>
      <c r="S3" s="20"/>
      <c r="T3" s="20"/>
      <c r="U3" s="20"/>
      <c r="V3" s="20"/>
      <c r="W3" s="20"/>
      <c r="X3" s="20"/>
      <c r="Y3" s="20"/>
      <c r="Z3" s="20"/>
      <c r="AA3" s="21"/>
    </row>
    <row r="4" spans="2:27" x14ac:dyDescent="0.2">
      <c r="B4" s="7"/>
      <c r="C4" s="8"/>
      <c r="D4" s="9"/>
      <c r="E4" s="7"/>
      <c r="F4" s="8"/>
      <c r="G4" s="8"/>
      <c r="H4" s="8"/>
      <c r="I4" s="8"/>
      <c r="J4" s="8"/>
      <c r="K4" s="8"/>
      <c r="L4" s="8"/>
      <c r="M4" s="8"/>
      <c r="N4" s="8"/>
      <c r="O4" s="8"/>
      <c r="P4" s="8"/>
      <c r="Q4" s="8"/>
      <c r="R4" s="8"/>
      <c r="S4" s="8"/>
      <c r="T4" s="8"/>
      <c r="U4" s="8"/>
      <c r="V4" s="8"/>
      <c r="W4" s="8"/>
      <c r="X4" s="8"/>
      <c r="Y4" s="8"/>
      <c r="Z4" s="8"/>
      <c r="AA4" s="9"/>
    </row>
    <row r="5" spans="2:27" x14ac:dyDescent="0.2">
      <c r="B5" s="10"/>
      <c r="C5" s="11"/>
      <c r="D5" s="12"/>
      <c r="E5" s="10"/>
      <c r="F5" s="11"/>
      <c r="G5" s="11"/>
      <c r="H5" s="11"/>
      <c r="I5" s="11"/>
      <c r="J5" s="11"/>
      <c r="K5" s="11"/>
      <c r="L5" s="11"/>
      <c r="M5" s="11"/>
      <c r="N5" s="11"/>
      <c r="O5" s="11"/>
      <c r="P5" s="11"/>
      <c r="Q5" s="11"/>
      <c r="R5" s="11"/>
      <c r="S5" s="11"/>
      <c r="T5" s="11"/>
      <c r="U5" s="11"/>
      <c r="V5" s="11"/>
      <c r="W5" s="11"/>
      <c r="X5" s="11"/>
      <c r="Y5" s="11"/>
      <c r="Z5" s="11"/>
      <c r="AA5" s="12"/>
    </row>
    <row r="6" spans="2:27" x14ac:dyDescent="0.2">
      <c r="B6" s="10"/>
      <c r="C6" s="11"/>
      <c r="D6" s="12"/>
      <c r="E6" s="10"/>
      <c r="F6" s="11"/>
      <c r="G6" s="11"/>
      <c r="H6" s="11"/>
      <c r="I6" s="11"/>
      <c r="J6" s="11"/>
      <c r="K6" s="11"/>
      <c r="L6" s="11"/>
      <c r="M6" s="11"/>
      <c r="N6" s="11"/>
      <c r="O6" s="11"/>
      <c r="P6" s="11"/>
      <c r="Q6" s="11"/>
      <c r="R6" s="11"/>
      <c r="S6" s="11"/>
      <c r="T6" s="11"/>
      <c r="U6" s="11"/>
      <c r="V6" s="11"/>
      <c r="W6" s="11"/>
      <c r="X6" s="11"/>
      <c r="Y6" s="11"/>
      <c r="Z6" s="11"/>
      <c r="AA6" s="12"/>
    </row>
    <row r="7" spans="2:27" x14ac:dyDescent="0.2">
      <c r="B7" s="10"/>
      <c r="C7" s="11"/>
      <c r="D7" s="12"/>
      <c r="E7" s="10"/>
      <c r="F7" s="11"/>
      <c r="G7" s="11"/>
      <c r="H7" s="11"/>
      <c r="I7" s="11"/>
      <c r="J7" s="11"/>
      <c r="K7" s="11"/>
      <c r="L7" s="11"/>
      <c r="M7" s="11"/>
      <c r="N7" s="11"/>
      <c r="O7" s="11"/>
      <c r="P7" s="11"/>
      <c r="Q7" s="11"/>
      <c r="R7" s="11"/>
      <c r="S7" s="11"/>
      <c r="T7" s="11"/>
      <c r="U7" s="11"/>
      <c r="V7" s="11"/>
      <c r="W7" s="11"/>
      <c r="X7" s="11"/>
      <c r="Y7" s="11"/>
      <c r="Z7" s="11"/>
      <c r="AA7" s="12"/>
    </row>
    <row r="8" spans="2:27" x14ac:dyDescent="0.2">
      <c r="B8" s="10"/>
      <c r="C8" s="11"/>
      <c r="D8" s="12"/>
      <c r="E8" s="10"/>
      <c r="F8" s="11"/>
      <c r="G8" s="11"/>
      <c r="H8" s="11"/>
      <c r="I8" s="11"/>
      <c r="J8" s="11"/>
      <c r="K8" s="11"/>
      <c r="L8" s="11"/>
      <c r="M8" s="11"/>
      <c r="N8" s="11"/>
      <c r="O8" s="11"/>
      <c r="P8" s="11"/>
      <c r="Q8" s="11"/>
      <c r="R8" s="11"/>
      <c r="S8" s="11"/>
      <c r="T8" s="11"/>
      <c r="U8" s="11"/>
      <c r="V8" s="11"/>
      <c r="W8" s="11"/>
      <c r="X8" s="11"/>
      <c r="Y8" s="11"/>
      <c r="Z8" s="11"/>
      <c r="AA8" s="12"/>
    </row>
    <row r="9" spans="2:27" x14ac:dyDescent="0.2">
      <c r="B9" s="10"/>
      <c r="C9" s="11"/>
      <c r="D9" s="12"/>
      <c r="E9" s="10"/>
      <c r="F9" s="11"/>
      <c r="G9" s="11"/>
      <c r="H9" s="11"/>
      <c r="I9" s="11"/>
      <c r="J9" s="11"/>
      <c r="K9" s="11"/>
      <c r="L9" s="11"/>
      <c r="M9" s="11"/>
      <c r="N9" s="11"/>
      <c r="O9" s="11"/>
      <c r="P9" s="11"/>
      <c r="Q9" s="11"/>
      <c r="R9" s="11"/>
      <c r="S9" s="11"/>
      <c r="T9" s="11"/>
      <c r="U9" s="11"/>
      <c r="V9" s="11"/>
      <c r="W9" s="11"/>
      <c r="X9" s="11"/>
      <c r="Y9" s="11"/>
      <c r="Z9" s="11"/>
      <c r="AA9" s="12"/>
    </row>
    <row r="10" spans="2:27" x14ac:dyDescent="0.2">
      <c r="B10" s="10"/>
      <c r="C10" s="11"/>
      <c r="D10" s="12"/>
      <c r="E10" s="10"/>
      <c r="F10" s="11"/>
      <c r="G10" s="11"/>
      <c r="H10" s="11"/>
      <c r="I10" s="11"/>
      <c r="J10" s="11"/>
      <c r="K10" s="11"/>
      <c r="L10" s="11"/>
      <c r="M10" s="11"/>
      <c r="N10" s="11"/>
      <c r="O10" s="11"/>
      <c r="P10" s="11"/>
      <c r="Q10" s="11"/>
      <c r="R10" s="11"/>
      <c r="S10" s="11"/>
      <c r="T10" s="11"/>
      <c r="U10" s="11"/>
      <c r="V10" s="11"/>
      <c r="W10" s="11"/>
      <c r="X10" s="11"/>
      <c r="Y10" s="11"/>
      <c r="Z10" s="11"/>
      <c r="AA10" s="12"/>
    </row>
    <row r="11" spans="2:27" x14ac:dyDescent="0.2">
      <c r="B11" s="10"/>
      <c r="C11" s="11"/>
      <c r="D11" s="12"/>
      <c r="E11" s="10"/>
      <c r="F11" s="11"/>
      <c r="G11" s="11"/>
      <c r="H11" s="11"/>
      <c r="I11" s="11"/>
      <c r="J11" s="11"/>
      <c r="K11" s="11"/>
      <c r="L11" s="11"/>
      <c r="M11" s="11"/>
      <c r="N11" s="11"/>
      <c r="O11" s="11"/>
      <c r="P11" s="11"/>
      <c r="Q11" s="11"/>
      <c r="R11" s="11"/>
      <c r="S11" s="11"/>
      <c r="T11" s="11"/>
      <c r="U11" s="11"/>
      <c r="V11" s="11"/>
      <c r="W11" s="11"/>
      <c r="X11" s="11"/>
      <c r="Y11" s="11"/>
      <c r="Z11" s="11"/>
      <c r="AA11" s="12"/>
    </row>
    <row r="12" spans="2:27" x14ac:dyDescent="0.2">
      <c r="B12" s="10"/>
      <c r="C12" s="11"/>
      <c r="D12" s="12"/>
      <c r="E12" s="10"/>
      <c r="F12" s="11"/>
      <c r="G12" s="11"/>
      <c r="H12" s="11"/>
      <c r="I12" s="11"/>
      <c r="J12" s="11"/>
      <c r="K12" s="11"/>
      <c r="L12" s="11"/>
      <c r="M12" s="11"/>
      <c r="N12" s="11"/>
      <c r="O12" s="11"/>
      <c r="P12" s="11"/>
      <c r="Q12" s="11"/>
      <c r="R12" s="11"/>
      <c r="S12" s="11"/>
      <c r="T12" s="11"/>
      <c r="U12" s="11"/>
      <c r="V12" s="11"/>
      <c r="W12" s="11"/>
      <c r="X12" s="11"/>
      <c r="Y12" s="11"/>
      <c r="Z12" s="11"/>
      <c r="AA12" s="12"/>
    </row>
    <row r="13" spans="2:27" x14ac:dyDescent="0.2">
      <c r="B13" s="10"/>
      <c r="C13" s="11"/>
      <c r="D13" s="12"/>
      <c r="E13" s="10"/>
      <c r="F13" s="11"/>
      <c r="G13" s="11"/>
      <c r="H13" s="11"/>
      <c r="I13" s="11"/>
      <c r="J13" s="11"/>
      <c r="K13" s="11"/>
      <c r="L13" s="11"/>
      <c r="M13" s="11"/>
      <c r="N13" s="11"/>
      <c r="O13" s="11"/>
      <c r="P13" s="11"/>
      <c r="Q13" s="11"/>
      <c r="R13" s="11"/>
      <c r="S13" s="11"/>
      <c r="T13" s="11"/>
      <c r="U13" s="11"/>
      <c r="V13" s="11"/>
      <c r="W13" s="11"/>
      <c r="X13" s="11"/>
      <c r="Y13" s="11"/>
      <c r="Z13" s="11"/>
      <c r="AA13" s="12"/>
    </row>
    <row r="14" spans="2:27" x14ac:dyDescent="0.2">
      <c r="B14" s="10"/>
      <c r="C14" s="11"/>
      <c r="D14" s="12"/>
      <c r="E14" s="10"/>
      <c r="F14" s="11"/>
      <c r="G14" s="11"/>
      <c r="H14" s="11"/>
      <c r="I14" s="11"/>
      <c r="J14" s="11"/>
      <c r="K14" s="11"/>
      <c r="L14" s="11"/>
      <c r="M14" s="11"/>
      <c r="N14" s="11"/>
      <c r="O14" s="11"/>
      <c r="P14" s="11"/>
      <c r="Q14" s="11"/>
      <c r="R14" s="11"/>
      <c r="S14" s="11"/>
      <c r="T14" s="11"/>
      <c r="U14" s="11"/>
      <c r="V14" s="11"/>
      <c r="W14" s="11"/>
      <c r="X14" s="11"/>
      <c r="Y14" s="11"/>
      <c r="Z14" s="11"/>
      <c r="AA14" s="12"/>
    </row>
    <row r="15" spans="2:27" x14ac:dyDescent="0.2">
      <c r="B15" s="10"/>
      <c r="C15" s="11"/>
      <c r="D15" s="12"/>
      <c r="E15" s="10"/>
      <c r="F15" s="11"/>
      <c r="G15" s="11"/>
      <c r="H15" s="11"/>
      <c r="I15" s="11"/>
      <c r="J15" s="11"/>
      <c r="K15" s="11"/>
      <c r="L15" s="11"/>
      <c r="M15" s="11"/>
      <c r="N15" s="11"/>
      <c r="O15" s="11"/>
      <c r="P15" s="11"/>
      <c r="Q15" s="11"/>
      <c r="R15" s="11"/>
      <c r="S15" s="11"/>
      <c r="T15" s="11"/>
      <c r="U15" s="11"/>
      <c r="V15" s="11"/>
      <c r="W15" s="11"/>
      <c r="X15" s="11"/>
      <c r="Y15" s="11"/>
      <c r="Z15" s="11"/>
      <c r="AA15" s="12"/>
    </row>
    <row r="16" spans="2:27" x14ac:dyDescent="0.2">
      <c r="B16" s="10"/>
      <c r="C16" s="11"/>
      <c r="D16" s="12"/>
      <c r="E16" s="10"/>
      <c r="F16" s="11"/>
      <c r="G16" s="11"/>
      <c r="H16" s="11"/>
      <c r="I16" s="11"/>
      <c r="J16" s="11"/>
      <c r="K16" s="11"/>
      <c r="L16" s="11"/>
      <c r="M16" s="11"/>
      <c r="N16" s="11"/>
      <c r="O16" s="11"/>
      <c r="P16" s="11"/>
      <c r="Q16" s="11"/>
      <c r="R16" s="11"/>
      <c r="S16" s="11"/>
      <c r="T16" s="11"/>
      <c r="U16" s="11"/>
      <c r="V16" s="11"/>
      <c r="W16" s="11"/>
      <c r="X16" s="11"/>
      <c r="Y16" s="11"/>
      <c r="Z16" s="11"/>
      <c r="AA16" s="12"/>
    </row>
    <row r="17" spans="2:27" x14ac:dyDescent="0.2">
      <c r="B17" s="10"/>
      <c r="C17" s="11"/>
      <c r="D17" s="12"/>
      <c r="E17" s="10"/>
      <c r="F17" s="11"/>
      <c r="G17" s="11"/>
      <c r="H17" s="11"/>
      <c r="I17" s="11"/>
      <c r="J17" s="11"/>
      <c r="K17" s="11"/>
      <c r="L17" s="11"/>
      <c r="M17" s="11"/>
      <c r="N17" s="11"/>
      <c r="O17" s="11"/>
      <c r="P17" s="11"/>
      <c r="Q17" s="11"/>
      <c r="R17" s="11"/>
      <c r="S17" s="11"/>
      <c r="T17" s="11"/>
      <c r="U17" s="11"/>
      <c r="V17" s="11"/>
      <c r="W17" s="11"/>
      <c r="X17" s="11"/>
      <c r="Y17" s="11"/>
      <c r="Z17" s="11"/>
      <c r="AA17" s="12"/>
    </row>
    <row r="18" spans="2:27" x14ac:dyDescent="0.2">
      <c r="B18" s="10"/>
      <c r="C18" s="11"/>
      <c r="D18" s="12"/>
      <c r="E18" s="10"/>
      <c r="F18" s="11"/>
      <c r="G18" s="11"/>
      <c r="H18" s="11"/>
      <c r="I18" s="11"/>
      <c r="J18" s="11"/>
      <c r="K18" s="11"/>
      <c r="L18" s="11"/>
      <c r="M18" s="11"/>
      <c r="N18" s="11"/>
      <c r="O18" s="11"/>
      <c r="P18" s="11"/>
      <c r="Q18" s="11"/>
      <c r="R18" s="11"/>
      <c r="S18" s="11"/>
      <c r="T18" s="11"/>
      <c r="U18" s="11"/>
      <c r="V18" s="11"/>
      <c r="W18" s="11"/>
      <c r="X18" s="11"/>
      <c r="Y18" s="11"/>
      <c r="Z18" s="11"/>
      <c r="AA18" s="12"/>
    </row>
    <row r="19" spans="2:27" x14ac:dyDescent="0.2">
      <c r="B19" s="10"/>
      <c r="C19" s="11"/>
      <c r="D19" s="12"/>
      <c r="E19" s="10"/>
      <c r="F19" s="11"/>
      <c r="G19" s="11"/>
      <c r="H19" s="11"/>
      <c r="I19" s="11"/>
      <c r="J19" s="11"/>
      <c r="K19" s="11"/>
      <c r="L19" s="11"/>
      <c r="M19" s="11"/>
      <c r="N19" s="11"/>
      <c r="O19" s="11"/>
      <c r="P19" s="11"/>
      <c r="Q19" s="11"/>
      <c r="R19" s="11"/>
      <c r="S19" s="11"/>
      <c r="T19" s="11"/>
      <c r="U19" s="11"/>
      <c r="V19" s="11"/>
      <c r="W19" s="11"/>
      <c r="X19" s="11"/>
      <c r="Y19" s="11"/>
      <c r="Z19" s="11"/>
      <c r="AA19" s="12"/>
    </row>
    <row r="20" spans="2:27" x14ac:dyDescent="0.2">
      <c r="B20" s="10"/>
      <c r="C20" s="11"/>
      <c r="D20" s="12"/>
      <c r="E20" s="10"/>
      <c r="F20" s="11"/>
      <c r="G20" s="11"/>
      <c r="H20" s="11"/>
      <c r="I20" s="11"/>
      <c r="J20" s="11"/>
      <c r="K20" s="11"/>
      <c r="L20" s="11"/>
      <c r="M20" s="11"/>
      <c r="N20" s="11"/>
      <c r="O20" s="11"/>
      <c r="P20" s="11"/>
      <c r="Q20" s="11"/>
      <c r="R20" s="11"/>
      <c r="S20" s="11"/>
      <c r="T20" s="11"/>
      <c r="U20" s="11"/>
      <c r="V20" s="11"/>
      <c r="W20" s="11"/>
      <c r="X20" s="11"/>
      <c r="Y20" s="11"/>
      <c r="Z20" s="11"/>
      <c r="AA20" s="12"/>
    </row>
    <row r="21" spans="2:27" x14ac:dyDescent="0.2">
      <c r="B21" s="10"/>
      <c r="C21" s="11"/>
      <c r="D21" s="12"/>
      <c r="E21" s="10"/>
      <c r="F21" s="11"/>
      <c r="G21" s="11"/>
      <c r="H21" s="11"/>
      <c r="I21" s="11"/>
      <c r="J21" s="11"/>
      <c r="K21" s="11"/>
      <c r="L21" s="11"/>
      <c r="M21" s="11"/>
      <c r="N21" s="11"/>
      <c r="O21" s="11"/>
      <c r="P21" s="11"/>
      <c r="Q21" s="11"/>
      <c r="R21" s="11"/>
      <c r="S21" s="11"/>
      <c r="T21" s="11"/>
      <c r="U21" s="11"/>
      <c r="V21" s="11"/>
      <c r="W21" s="11"/>
      <c r="X21" s="11"/>
      <c r="Y21" s="11"/>
      <c r="Z21" s="11"/>
      <c r="AA21" s="12"/>
    </row>
    <row r="22" spans="2:27" x14ac:dyDescent="0.2">
      <c r="B22" s="10"/>
      <c r="C22" s="11"/>
      <c r="D22" s="12"/>
      <c r="E22" s="10"/>
      <c r="F22" s="11"/>
      <c r="G22" s="11"/>
      <c r="H22" s="11"/>
      <c r="I22" s="11"/>
      <c r="J22" s="11"/>
      <c r="K22" s="11"/>
      <c r="L22" s="11"/>
      <c r="M22" s="11"/>
      <c r="N22" s="11"/>
      <c r="O22" s="11"/>
      <c r="P22" s="11"/>
      <c r="Q22" s="11"/>
      <c r="R22" s="11"/>
      <c r="S22" s="11"/>
      <c r="T22" s="11"/>
      <c r="U22" s="11"/>
      <c r="V22" s="11"/>
      <c r="W22" s="11"/>
      <c r="X22" s="11"/>
      <c r="Y22" s="11"/>
      <c r="Z22" s="11"/>
      <c r="AA22" s="12"/>
    </row>
    <row r="23" spans="2:27" x14ac:dyDescent="0.2">
      <c r="B23" s="10"/>
      <c r="C23" s="11"/>
      <c r="D23" s="12"/>
      <c r="E23" s="10"/>
      <c r="F23" s="11"/>
      <c r="G23" s="11"/>
      <c r="H23" s="11"/>
      <c r="I23" s="11"/>
      <c r="J23" s="11"/>
      <c r="K23" s="11"/>
      <c r="L23" s="11"/>
      <c r="M23" s="11"/>
      <c r="N23" s="11"/>
      <c r="O23" s="11"/>
      <c r="P23" s="11"/>
      <c r="Q23" s="11"/>
      <c r="R23" s="11"/>
      <c r="S23" s="11"/>
      <c r="T23" s="11"/>
      <c r="U23" s="11"/>
      <c r="V23" s="11"/>
      <c r="W23" s="11"/>
      <c r="X23" s="11"/>
      <c r="Y23" s="11"/>
      <c r="Z23" s="11"/>
      <c r="AA23" s="12"/>
    </row>
    <row r="24" spans="2:27" x14ac:dyDescent="0.2">
      <c r="B24" s="10"/>
      <c r="C24" s="11"/>
      <c r="D24" s="12"/>
      <c r="E24" s="10"/>
      <c r="F24" s="11"/>
      <c r="G24" s="11"/>
      <c r="H24" s="11"/>
      <c r="I24" s="11"/>
      <c r="J24" s="11"/>
      <c r="K24" s="11"/>
      <c r="L24" s="11"/>
      <c r="M24" s="11"/>
      <c r="N24" s="11"/>
      <c r="O24" s="11"/>
      <c r="P24" s="11"/>
      <c r="Q24" s="11"/>
      <c r="R24" s="11"/>
      <c r="S24" s="11"/>
      <c r="T24" s="11"/>
      <c r="U24" s="11"/>
      <c r="V24" s="11"/>
      <c r="W24" s="11"/>
      <c r="X24" s="11"/>
      <c r="Y24" s="11"/>
      <c r="Z24" s="11"/>
      <c r="AA24" s="12"/>
    </row>
    <row r="25" spans="2:27" x14ac:dyDescent="0.2">
      <c r="B25" s="10"/>
      <c r="C25" s="11"/>
      <c r="D25" s="12"/>
      <c r="E25" s="10"/>
      <c r="F25" s="11"/>
      <c r="G25" s="11"/>
      <c r="H25" s="11"/>
      <c r="I25" s="11"/>
      <c r="J25" s="11"/>
      <c r="K25" s="11"/>
      <c r="L25" s="11"/>
      <c r="M25" s="11"/>
      <c r="N25" s="11"/>
      <c r="O25" s="11"/>
      <c r="P25" s="11"/>
      <c r="Q25" s="11"/>
      <c r="R25" s="11"/>
      <c r="S25" s="11"/>
      <c r="T25" s="11"/>
      <c r="U25" s="11"/>
      <c r="V25" s="11"/>
      <c r="W25" s="11"/>
      <c r="X25" s="11"/>
      <c r="Y25" s="11"/>
      <c r="Z25" s="11"/>
      <c r="AA25" s="12"/>
    </row>
    <row r="26" spans="2:27" x14ac:dyDescent="0.2">
      <c r="B26" s="10"/>
      <c r="C26" s="11"/>
      <c r="D26" s="12"/>
      <c r="E26" s="10"/>
      <c r="F26" s="11"/>
      <c r="G26" s="11"/>
      <c r="H26" s="11"/>
      <c r="I26" s="11"/>
      <c r="J26" s="11"/>
      <c r="K26" s="11"/>
      <c r="L26" s="11"/>
      <c r="M26" s="11"/>
      <c r="N26" s="11"/>
      <c r="O26" s="11"/>
      <c r="P26" s="11"/>
      <c r="Q26" s="11"/>
      <c r="R26" s="11"/>
      <c r="S26" s="11"/>
      <c r="T26" s="11"/>
      <c r="U26" s="11"/>
      <c r="V26" s="11"/>
      <c r="W26" s="11"/>
      <c r="X26" s="11"/>
      <c r="Y26" s="11"/>
      <c r="Z26" s="11"/>
      <c r="AA26" s="12"/>
    </row>
    <row r="27" spans="2:27" x14ac:dyDescent="0.2">
      <c r="B27" s="10"/>
      <c r="C27" s="11"/>
      <c r="D27" s="12"/>
      <c r="E27" s="10"/>
      <c r="F27" s="11"/>
      <c r="G27" s="11"/>
      <c r="H27" s="11"/>
      <c r="I27" s="11"/>
      <c r="J27" s="11"/>
      <c r="K27" s="11"/>
      <c r="L27" s="11"/>
      <c r="M27" s="11"/>
      <c r="N27" s="11"/>
      <c r="O27" s="11"/>
      <c r="P27" s="11"/>
      <c r="Q27" s="11"/>
      <c r="R27" s="11"/>
      <c r="S27" s="11"/>
      <c r="T27" s="11"/>
      <c r="U27" s="11"/>
      <c r="V27" s="11"/>
      <c r="W27" s="11"/>
      <c r="X27" s="11"/>
      <c r="Y27" s="11"/>
      <c r="Z27" s="11"/>
      <c r="AA27" s="12"/>
    </row>
    <row r="28" spans="2:27" x14ac:dyDescent="0.2">
      <c r="B28" s="10"/>
      <c r="C28" s="11"/>
      <c r="D28" s="12"/>
      <c r="E28" s="10"/>
      <c r="F28" s="11"/>
      <c r="G28" s="11"/>
      <c r="H28" s="11"/>
      <c r="I28" s="11"/>
      <c r="J28" s="11"/>
      <c r="K28" s="11"/>
      <c r="L28" s="11"/>
      <c r="M28" s="11"/>
      <c r="N28" s="11"/>
      <c r="O28" s="11"/>
      <c r="P28" s="11"/>
      <c r="Q28" s="11"/>
      <c r="R28" s="11"/>
      <c r="S28" s="11"/>
      <c r="T28" s="11"/>
      <c r="U28" s="11"/>
      <c r="V28" s="11"/>
      <c r="W28" s="11"/>
      <c r="X28" s="11"/>
      <c r="Y28" s="11"/>
      <c r="Z28" s="11"/>
      <c r="AA28" s="12"/>
    </row>
    <row r="29" spans="2:27" x14ac:dyDescent="0.2">
      <c r="B29" s="10"/>
      <c r="C29" s="11"/>
      <c r="D29" s="12"/>
      <c r="E29" s="10"/>
      <c r="F29" s="11"/>
      <c r="G29" s="11"/>
      <c r="H29" s="11"/>
      <c r="I29" s="11"/>
      <c r="J29" s="11"/>
      <c r="K29" s="11"/>
      <c r="L29" s="11"/>
      <c r="M29" s="11"/>
      <c r="N29" s="11"/>
      <c r="O29" s="11"/>
      <c r="P29" s="11"/>
      <c r="Q29" s="11"/>
      <c r="R29" s="11"/>
      <c r="S29" s="11"/>
      <c r="T29" s="11"/>
      <c r="U29" s="11"/>
      <c r="V29" s="11"/>
      <c r="W29" s="11"/>
      <c r="X29" s="11"/>
      <c r="Y29" s="11"/>
      <c r="Z29" s="11"/>
      <c r="AA29" s="12"/>
    </row>
    <row r="30" spans="2:27" x14ac:dyDescent="0.2">
      <c r="B30" s="10"/>
      <c r="C30" s="11"/>
      <c r="D30" s="12"/>
      <c r="E30" s="10"/>
      <c r="F30" s="11"/>
      <c r="G30" s="11"/>
      <c r="H30" s="11"/>
      <c r="I30" s="11"/>
      <c r="J30" s="11"/>
      <c r="K30" s="11"/>
      <c r="L30" s="11"/>
      <c r="M30" s="11"/>
      <c r="N30" s="11"/>
      <c r="O30" s="11"/>
      <c r="P30" s="11"/>
      <c r="Q30" s="11"/>
      <c r="R30" s="11"/>
      <c r="S30" s="11"/>
      <c r="T30" s="11"/>
      <c r="U30" s="11"/>
      <c r="V30" s="11"/>
      <c r="W30" s="11"/>
      <c r="X30" s="11"/>
      <c r="Y30" s="11"/>
      <c r="Z30" s="11"/>
      <c r="AA30" s="12"/>
    </row>
    <row r="31" spans="2:27" x14ac:dyDescent="0.2">
      <c r="B31" s="10"/>
      <c r="C31" s="11"/>
      <c r="D31" s="12"/>
      <c r="E31" s="10"/>
      <c r="F31" s="11"/>
      <c r="G31" s="11"/>
      <c r="H31" s="11"/>
      <c r="I31" s="11"/>
      <c r="J31" s="11"/>
      <c r="K31" s="11"/>
      <c r="L31" s="11"/>
      <c r="M31" s="11"/>
      <c r="N31" s="11"/>
      <c r="O31" s="11"/>
      <c r="P31" s="11"/>
      <c r="Q31" s="11"/>
      <c r="R31" s="11"/>
      <c r="S31" s="11"/>
      <c r="T31" s="11"/>
      <c r="U31" s="11"/>
      <c r="V31" s="11"/>
      <c r="W31" s="11"/>
      <c r="X31" s="11"/>
      <c r="Y31" s="11"/>
      <c r="Z31" s="11"/>
      <c r="AA31" s="12"/>
    </row>
    <row r="32" spans="2:27" x14ac:dyDescent="0.2">
      <c r="B32" s="10"/>
      <c r="C32" s="11"/>
      <c r="D32" s="12"/>
      <c r="E32" s="10"/>
      <c r="F32" s="11"/>
      <c r="G32" s="11"/>
      <c r="H32" s="11"/>
      <c r="I32" s="11"/>
      <c r="J32" s="11"/>
      <c r="K32" s="11"/>
      <c r="L32" s="11"/>
      <c r="M32" s="11"/>
      <c r="N32" s="11"/>
      <c r="O32" s="11"/>
      <c r="P32" s="11"/>
      <c r="Q32" s="11"/>
      <c r="R32" s="11"/>
      <c r="S32" s="11"/>
      <c r="T32" s="11"/>
      <c r="U32" s="11"/>
      <c r="V32" s="11"/>
      <c r="W32" s="11"/>
      <c r="X32" s="11"/>
      <c r="Y32" s="11"/>
      <c r="Z32" s="11"/>
      <c r="AA32" s="12"/>
    </row>
    <row r="33" spans="2:27" x14ac:dyDescent="0.2">
      <c r="B33" s="10"/>
      <c r="C33" s="11"/>
      <c r="D33" s="12"/>
      <c r="E33" s="10"/>
      <c r="F33" s="11"/>
      <c r="G33" s="11"/>
      <c r="H33" s="11"/>
      <c r="I33" s="11"/>
      <c r="J33" s="11"/>
      <c r="K33" s="11"/>
      <c r="L33" s="11"/>
      <c r="M33" s="11"/>
      <c r="N33" s="11"/>
      <c r="O33" s="11"/>
      <c r="P33" s="11"/>
      <c r="Q33" s="11"/>
      <c r="R33" s="11"/>
      <c r="S33" s="11"/>
      <c r="T33" s="11"/>
      <c r="U33" s="11"/>
      <c r="V33" s="11"/>
      <c r="W33" s="11"/>
      <c r="X33" s="11"/>
      <c r="Y33" s="11"/>
      <c r="Z33" s="11"/>
      <c r="AA33" s="12"/>
    </row>
    <row r="34" spans="2:27" x14ac:dyDescent="0.2">
      <c r="B34" s="10"/>
      <c r="C34" s="11"/>
      <c r="D34" s="12"/>
      <c r="E34" s="10"/>
      <c r="F34" s="11"/>
      <c r="G34" s="11"/>
      <c r="H34" s="11"/>
      <c r="I34" s="11"/>
      <c r="J34" s="11"/>
      <c r="K34" s="11"/>
      <c r="L34" s="11"/>
      <c r="M34" s="11"/>
      <c r="N34" s="11"/>
      <c r="O34" s="11"/>
      <c r="P34" s="11"/>
      <c r="Q34" s="11"/>
      <c r="R34" s="11"/>
      <c r="S34" s="11"/>
      <c r="T34" s="11"/>
      <c r="U34" s="11"/>
      <c r="V34" s="11"/>
      <c r="W34" s="11"/>
      <c r="X34" s="11"/>
      <c r="Y34" s="11"/>
      <c r="Z34" s="11"/>
      <c r="AA34" s="12"/>
    </row>
    <row r="35" spans="2:27" x14ac:dyDescent="0.2">
      <c r="B35" s="10"/>
      <c r="C35" s="11"/>
      <c r="D35" s="12"/>
      <c r="E35" s="10"/>
      <c r="F35" s="11"/>
      <c r="G35" s="11"/>
      <c r="H35" s="11"/>
      <c r="I35" s="11"/>
      <c r="J35" s="11"/>
      <c r="K35" s="11"/>
      <c r="L35" s="11"/>
      <c r="M35" s="11"/>
      <c r="N35" s="11"/>
      <c r="O35" s="11"/>
      <c r="P35" s="11"/>
      <c r="Q35" s="11"/>
      <c r="R35" s="11"/>
      <c r="S35" s="11"/>
      <c r="T35" s="11"/>
      <c r="U35" s="11"/>
      <c r="V35" s="11"/>
      <c r="W35" s="11"/>
      <c r="X35" s="11"/>
      <c r="Y35" s="11"/>
      <c r="Z35" s="11"/>
      <c r="AA35" s="12"/>
    </row>
    <row r="36" spans="2:27" x14ac:dyDescent="0.2">
      <c r="B36" s="10"/>
      <c r="C36" s="11"/>
      <c r="D36" s="12"/>
      <c r="E36" s="10"/>
      <c r="F36" s="11"/>
      <c r="G36" s="11"/>
      <c r="H36" s="11"/>
      <c r="I36" s="11"/>
      <c r="J36" s="11"/>
      <c r="K36" s="11"/>
      <c r="L36" s="11"/>
      <c r="M36" s="11"/>
      <c r="N36" s="11"/>
      <c r="O36" s="11"/>
      <c r="P36" s="11"/>
      <c r="Q36" s="11"/>
      <c r="R36" s="11"/>
      <c r="S36" s="11"/>
      <c r="T36" s="11"/>
      <c r="U36" s="11"/>
      <c r="V36" s="11"/>
      <c r="W36" s="11"/>
      <c r="X36" s="11"/>
      <c r="Y36" s="11"/>
      <c r="Z36" s="11"/>
      <c r="AA36" s="12"/>
    </row>
    <row r="37" spans="2:27" x14ac:dyDescent="0.2">
      <c r="B37" s="10"/>
      <c r="C37" s="11"/>
      <c r="D37" s="12"/>
      <c r="E37" s="10"/>
      <c r="F37" s="11"/>
      <c r="G37" s="11"/>
      <c r="H37" s="11"/>
      <c r="I37" s="11"/>
      <c r="J37" s="11"/>
      <c r="K37" s="11"/>
      <c r="L37" s="11"/>
      <c r="M37" s="11"/>
      <c r="N37" s="11"/>
      <c r="O37" s="11"/>
      <c r="P37" s="11"/>
      <c r="Q37" s="11"/>
      <c r="R37" s="11"/>
      <c r="S37" s="11"/>
      <c r="T37" s="11"/>
      <c r="U37" s="11"/>
      <c r="V37" s="11"/>
      <c r="W37" s="11"/>
      <c r="X37" s="11"/>
      <c r="Y37" s="11"/>
      <c r="Z37" s="11"/>
      <c r="AA37" s="12"/>
    </row>
    <row r="38" spans="2:27" x14ac:dyDescent="0.2">
      <c r="B38" s="10"/>
      <c r="C38" s="11"/>
      <c r="D38" s="12"/>
      <c r="E38" s="10"/>
      <c r="F38" s="11"/>
      <c r="G38" s="11"/>
      <c r="H38" s="11"/>
      <c r="I38" s="11"/>
      <c r="J38" s="11"/>
      <c r="K38" s="11"/>
      <c r="L38" s="11"/>
      <c r="M38" s="11"/>
      <c r="N38" s="11"/>
      <c r="O38" s="11"/>
      <c r="P38" s="11"/>
      <c r="Q38" s="11"/>
      <c r="R38" s="11"/>
      <c r="S38" s="11"/>
      <c r="T38" s="11"/>
      <c r="U38" s="11"/>
      <c r="V38" s="11"/>
      <c r="W38" s="11"/>
      <c r="X38" s="11"/>
      <c r="Y38" s="11"/>
      <c r="Z38" s="11"/>
      <c r="AA38" s="12"/>
    </row>
    <row r="39" spans="2:27" x14ac:dyDescent="0.2">
      <c r="B39" s="10"/>
      <c r="C39" s="11"/>
      <c r="D39" s="12"/>
      <c r="E39" s="10"/>
      <c r="F39" s="11"/>
      <c r="G39" s="11"/>
      <c r="H39" s="11"/>
      <c r="I39" s="11"/>
      <c r="J39" s="11"/>
      <c r="K39" s="11"/>
      <c r="L39" s="11"/>
      <c r="M39" s="11"/>
      <c r="N39" s="11"/>
      <c r="O39" s="11"/>
      <c r="P39" s="11"/>
      <c r="Q39" s="11"/>
      <c r="R39" s="11"/>
      <c r="S39" s="11"/>
      <c r="T39" s="11"/>
      <c r="U39" s="11"/>
      <c r="V39" s="11"/>
      <c r="W39" s="11"/>
      <c r="X39" s="11"/>
      <c r="Y39" s="11"/>
      <c r="Z39" s="11"/>
      <c r="AA39" s="12"/>
    </row>
    <row r="40" spans="2:27" x14ac:dyDescent="0.2">
      <c r="B40" s="10"/>
      <c r="C40" s="11"/>
      <c r="D40" s="12"/>
      <c r="E40" s="10"/>
      <c r="F40" s="11"/>
      <c r="G40" s="11"/>
      <c r="H40" s="11"/>
      <c r="I40" s="11"/>
      <c r="J40" s="11"/>
      <c r="K40" s="11"/>
      <c r="L40" s="11"/>
      <c r="M40" s="11"/>
      <c r="N40" s="11"/>
      <c r="O40" s="11"/>
      <c r="P40" s="11"/>
      <c r="Q40" s="11"/>
      <c r="R40" s="11"/>
      <c r="S40" s="11"/>
      <c r="T40" s="11"/>
      <c r="U40" s="11"/>
      <c r="V40" s="11"/>
      <c r="W40" s="11"/>
      <c r="X40" s="11"/>
      <c r="Y40" s="11"/>
      <c r="Z40" s="11"/>
      <c r="AA40" s="12"/>
    </row>
    <row r="41" spans="2:27" x14ac:dyDescent="0.2">
      <c r="B41" s="10"/>
      <c r="C41" s="11"/>
      <c r="D41" s="12"/>
      <c r="E41" s="10"/>
      <c r="F41" s="11"/>
      <c r="G41" s="11"/>
      <c r="H41" s="11"/>
      <c r="I41" s="11"/>
      <c r="J41" s="11"/>
      <c r="K41" s="11"/>
      <c r="L41" s="11"/>
      <c r="M41" s="11"/>
      <c r="N41" s="11"/>
      <c r="O41" s="11"/>
      <c r="P41" s="11"/>
      <c r="Q41" s="11"/>
      <c r="R41" s="11"/>
      <c r="S41" s="11"/>
      <c r="T41" s="11"/>
      <c r="U41" s="11"/>
      <c r="V41" s="11"/>
      <c r="W41" s="11"/>
      <c r="X41" s="11"/>
      <c r="Y41" s="11"/>
      <c r="Z41" s="11"/>
      <c r="AA41" s="12"/>
    </row>
    <row r="42" spans="2:27" x14ac:dyDescent="0.2">
      <c r="B42" s="10"/>
      <c r="C42" s="11"/>
      <c r="D42" s="12"/>
      <c r="E42" s="10"/>
      <c r="F42" s="11"/>
      <c r="G42" s="11"/>
      <c r="H42" s="11"/>
      <c r="I42" s="11"/>
      <c r="J42" s="11"/>
      <c r="K42" s="11"/>
      <c r="L42" s="11"/>
      <c r="M42" s="11"/>
      <c r="N42" s="11"/>
      <c r="O42" s="11"/>
      <c r="P42" s="11"/>
      <c r="Q42" s="11"/>
      <c r="R42" s="11"/>
      <c r="S42" s="11"/>
      <c r="T42" s="11"/>
      <c r="U42" s="11"/>
      <c r="V42" s="11"/>
      <c r="W42" s="11"/>
      <c r="X42" s="11"/>
      <c r="Y42" s="11"/>
      <c r="Z42" s="11"/>
      <c r="AA42" s="12"/>
    </row>
    <row r="43" spans="2:27" x14ac:dyDescent="0.2">
      <c r="B43" s="10"/>
      <c r="C43" s="11"/>
      <c r="D43" s="12"/>
      <c r="E43" s="10"/>
      <c r="F43" s="11"/>
      <c r="G43" s="11"/>
      <c r="H43" s="11"/>
      <c r="I43" s="11"/>
      <c r="J43" s="11"/>
      <c r="K43" s="11"/>
      <c r="L43" s="11"/>
      <c r="M43" s="11"/>
      <c r="N43" s="11"/>
      <c r="O43" s="11"/>
      <c r="P43" s="11"/>
      <c r="Q43" s="11"/>
      <c r="R43" s="11"/>
      <c r="S43" s="11"/>
      <c r="T43" s="11"/>
      <c r="U43" s="11"/>
      <c r="V43" s="11"/>
      <c r="W43" s="11"/>
      <c r="X43" s="11"/>
      <c r="Y43" s="11"/>
      <c r="Z43" s="11"/>
      <c r="AA43" s="12"/>
    </row>
    <row r="44" spans="2:27" x14ac:dyDescent="0.2">
      <c r="B44" s="10"/>
      <c r="C44" s="11"/>
      <c r="D44" s="12"/>
      <c r="E44" s="10"/>
      <c r="F44" s="11"/>
      <c r="G44" s="11"/>
      <c r="H44" s="11"/>
      <c r="I44" s="11"/>
      <c r="J44" s="11"/>
      <c r="K44" s="11"/>
      <c r="L44" s="11"/>
      <c r="M44" s="11"/>
      <c r="N44" s="11"/>
      <c r="O44" s="11"/>
      <c r="P44" s="11"/>
      <c r="Q44" s="11"/>
      <c r="R44" s="11"/>
      <c r="S44" s="11"/>
      <c r="T44" s="11"/>
      <c r="U44" s="11"/>
      <c r="V44" s="11"/>
      <c r="W44" s="11"/>
      <c r="X44" s="11"/>
      <c r="Y44" s="11"/>
      <c r="Z44" s="11"/>
      <c r="AA44" s="12"/>
    </row>
    <row r="45" spans="2:27" x14ac:dyDescent="0.2">
      <c r="B45" s="10"/>
      <c r="C45" s="11"/>
      <c r="D45" s="12"/>
      <c r="E45" s="10"/>
      <c r="F45" s="11"/>
      <c r="G45" s="11"/>
      <c r="H45" s="11"/>
      <c r="I45" s="11"/>
      <c r="J45" s="11"/>
      <c r="K45" s="11"/>
      <c r="L45" s="11"/>
      <c r="M45" s="11"/>
      <c r="N45" s="11"/>
      <c r="O45" s="11"/>
      <c r="P45" s="11"/>
      <c r="Q45" s="11"/>
      <c r="R45" s="11"/>
      <c r="S45" s="11"/>
      <c r="T45" s="11"/>
      <c r="U45" s="11"/>
      <c r="V45" s="11"/>
      <c r="W45" s="11"/>
      <c r="X45" s="11"/>
      <c r="Y45" s="11"/>
      <c r="Z45" s="11"/>
      <c r="AA45" s="12"/>
    </row>
    <row r="46" spans="2:27" x14ac:dyDescent="0.2">
      <c r="B46" s="10"/>
      <c r="C46" s="11"/>
      <c r="D46" s="12"/>
      <c r="E46" s="10"/>
      <c r="F46" s="11"/>
      <c r="G46" s="11"/>
      <c r="H46" s="11"/>
      <c r="I46" s="11"/>
      <c r="J46" s="11"/>
      <c r="K46" s="11"/>
      <c r="L46" s="11"/>
      <c r="M46" s="11"/>
      <c r="N46" s="11"/>
      <c r="O46" s="11"/>
      <c r="P46" s="11"/>
      <c r="Q46" s="11"/>
      <c r="R46" s="11"/>
      <c r="S46" s="11"/>
      <c r="T46" s="11"/>
      <c r="U46" s="11"/>
      <c r="V46" s="11"/>
      <c r="W46" s="11"/>
      <c r="X46" s="11"/>
      <c r="Y46" s="11"/>
      <c r="Z46" s="11"/>
      <c r="AA46" s="12"/>
    </row>
    <row r="47" spans="2:27" x14ac:dyDescent="0.2">
      <c r="B47" s="10"/>
      <c r="C47" s="11"/>
      <c r="D47" s="12"/>
      <c r="E47" s="13"/>
      <c r="F47" s="14"/>
      <c r="G47" s="14"/>
      <c r="H47" s="14"/>
      <c r="I47" s="14"/>
      <c r="J47" s="14"/>
      <c r="K47" s="14"/>
      <c r="L47" s="14"/>
      <c r="M47" s="14"/>
      <c r="N47" s="14"/>
      <c r="O47" s="14"/>
      <c r="P47" s="14"/>
      <c r="Q47" s="14"/>
      <c r="R47" s="14"/>
      <c r="S47" s="14"/>
      <c r="T47" s="14"/>
      <c r="U47" s="14"/>
      <c r="V47" s="14"/>
      <c r="W47" s="14"/>
      <c r="X47" s="14"/>
      <c r="Y47" s="14"/>
      <c r="Z47" s="14"/>
      <c r="AA47" s="15"/>
    </row>
    <row r="48" spans="2:27" x14ac:dyDescent="0.2">
      <c r="B48" s="10"/>
      <c r="C48" s="11"/>
      <c r="D48" s="12"/>
      <c r="E48" s="22" t="str">
        <f>"No. De organizaciones y actores rastreados: "&amp;Espejo!I10</f>
        <v>No. De organizaciones y actores rastreados: 293</v>
      </c>
      <c r="F48" s="23"/>
      <c r="G48" s="23"/>
      <c r="H48" s="23"/>
      <c r="I48" s="23"/>
      <c r="J48" s="23"/>
      <c r="K48" s="23"/>
      <c r="L48" s="23"/>
      <c r="M48" s="23"/>
      <c r="N48" s="23"/>
      <c r="O48" s="23"/>
      <c r="P48" s="23"/>
      <c r="Q48" s="23"/>
      <c r="R48" s="23"/>
      <c r="S48" s="23"/>
      <c r="T48" s="23"/>
      <c r="U48" s="23"/>
      <c r="V48" s="23"/>
      <c r="W48" s="23"/>
      <c r="X48" s="23"/>
      <c r="Y48" s="23"/>
      <c r="Z48" s="23"/>
      <c r="AA48" s="24"/>
    </row>
    <row r="49" spans="2:27" x14ac:dyDescent="0.2">
      <c r="B49" s="13"/>
      <c r="C49" s="14"/>
      <c r="D49" s="15"/>
      <c r="E49" s="25"/>
      <c r="F49" s="26"/>
      <c r="G49" s="26"/>
      <c r="H49" s="26"/>
      <c r="I49" s="26"/>
      <c r="J49" s="26"/>
      <c r="K49" s="26"/>
      <c r="L49" s="26"/>
      <c r="M49" s="26"/>
      <c r="N49" s="26"/>
      <c r="O49" s="26"/>
      <c r="P49" s="26"/>
      <c r="Q49" s="26"/>
      <c r="R49" s="26"/>
      <c r="S49" s="26"/>
      <c r="T49" s="26"/>
      <c r="U49" s="26"/>
      <c r="V49" s="26"/>
      <c r="W49" s="26"/>
      <c r="X49" s="26"/>
      <c r="Y49" s="26"/>
      <c r="Z49" s="26"/>
      <c r="AA49" s="27"/>
    </row>
  </sheetData>
  <mergeCells count="2">
    <mergeCell ref="B2:AA3"/>
    <mergeCell ref="E48:AA49"/>
  </mergeCells>
  <pageMargins left="0.7" right="0.7" top="0.75" bottom="0.75" header="0.3" footer="0.3"/>
  <drawing r:id="rId1"/>
  <extLst>
    <ext xmlns:x14="http://schemas.microsoft.com/office/spreadsheetml/2009/9/main" uri="{A8765BA9-456A-4dab-B4F3-ACF838C121DE}">
      <x14:slicerList>
        <x14:slicer r:id="rId2"/>
      </x14:slicerList>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BD</vt:lpstr>
      <vt:lpstr>TD</vt:lpstr>
      <vt:lpstr>Espejo</vt:lpstr>
      <vt:lpstr>TCDB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Ruiz</cp:lastModifiedBy>
  <dcterms:created xsi:type="dcterms:W3CDTF">2025-10-16T00:39:19Z</dcterms:created>
  <dcterms:modified xsi:type="dcterms:W3CDTF">2025-10-16T14:01:53Z</dcterms:modified>
</cp:coreProperties>
</file>